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14055" windowHeight="7905"/>
  </bookViews>
  <sheets>
    <sheet name="Tabelle1" sheetId="1" r:id="rId1"/>
    <sheet name="Tabelle2" sheetId="4" r:id="rId2"/>
    <sheet name="Tabelle3" sheetId="5" r:id="rId3"/>
  </sheets>
  <calcPr calcId="125725"/>
</workbook>
</file>

<file path=xl/calcChain.xml><?xml version="1.0" encoding="utf-8"?>
<calcChain xmlns="http://schemas.openxmlformats.org/spreadsheetml/2006/main">
  <c r="H5" i="5"/>
  <c r="H6"/>
  <c r="H8"/>
  <c r="H9"/>
  <c r="H10"/>
  <c r="H11"/>
  <c r="H7"/>
  <c r="G6"/>
  <c r="G7"/>
  <c r="G8"/>
  <c r="G9"/>
  <c r="G10"/>
  <c r="G11"/>
  <c r="G12"/>
  <c r="H12" s="1"/>
  <c r="G13"/>
  <c r="G14"/>
  <c r="G16"/>
  <c r="G17"/>
  <c r="G18"/>
  <c r="G19"/>
  <c r="G20"/>
  <c r="G21"/>
  <c r="G22"/>
  <c r="G5"/>
  <c r="G9" i="4"/>
  <c r="G16"/>
  <c r="E14"/>
  <c r="E15"/>
  <c r="E16"/>
  <c r="E17" s="1"/>
  <c r="C24"/>
  <c r="C22"/>
  <c r="C21"/>
  <c r="E13"/>
  <c r="E12"/>
  <c r="E11"/>
  <c r="E10"/>
  <c r="E9"/>
  <c r="E8"/>
  <c r="E7"/>
  <c r="E6"/>
  <c r="E5"/>
  <c r="D2"/>
  <c r="D3" s="1"/>
  <c r="D4" s="1"/>
  <c r="D5" s="1"/>
  <c r="E14" i="1"/>
  <c r="C22" s="1"/>
  <c r="F14"/>
  <c r="F6"/>
  <c r="F7"/>
  <c r="F8"/>
  <c r="F9"/>
  <c r="F10"/>
  <c r="F11"/>
  <c r="F12"/>
  <c r="F13"/>
  <c r="F5"/>
  <c r="E5"/>
  <c r="E7"/>
  <c r="E8"/>
  <c r="E9"/>
  <c r="E10"/>
  <c r="E11"/>
  <c r="E12"/>
  <c r="E13"/>
  <c r="E6"/>
  <c r="D4"/>
  <c r="D5" s="1"/>
  <c r="D6" s="1"/>
  <c r="D7" s="1"/>
  <c r="D8" s="1"/>
  <c r="D9" s="1"/>
  <c r="D10" s="1"/>
  <c r="D11" s="1"/>
  <c r="D12" s="1"/>
  <c r="D13" s="1"/>
  <c r="D3"/>
  <c r="D2"/>
  <c r="C18"/>
  <c r="C19"/>
  <c r="C21"/>
  <c r="G2" i="5" l="1"/>
  <c r="D3" s="1"/>
  <c r="D6" i="4"/>
  <c r="F5"/>
  <c r="F6" l="1"/>
  <c r="D7"/>
  <c r="D8" l="1"/>
  <c r="F7"/>
  <c r="F8" l="1"/>
  <c r="D9"/>
  <c r="D10" l="1"/>
  <c r="F9"/>
  <c r="F10" l="1"/>
  <c r="D11"/>
  <c r="D12" l="1"/>
  <c r="F11"/>
  <c r="F12" l="1"/>
  <c r="D13"/>
  <c r="F13" l="1"/>
  <c r="D14"/>
  <c r="D15" l="1"/>
  <c r="F14"/>
  <c r="D16" l="1"/>
  <c r="F16" s="1"/>
  <c r="F15"/>
  <c r="C25" l="1"/>
</calcChain>
</file>

<file path=xl/sharedStrings.xml><?xml version="1.0" encoding="utf-8"?>
<sst xmlns="http://schemas.openxmlformats.org/spreadsheetml/2006/main" count="71" uniqueCount="44">
  <si>
    <t>Wert</t>
  </si>
  <si>
    <t>Vorgang/Buchungsinformation</t>
  </si>
  <si>
    <t>Umsatz in Euro</t>
  </si>
  <si>
    <t>Lastschrift Haftpflichtversicherung Helvetia</t>
  </si>
  <si>
    <t>Gehalt</t>
  </si>
  <si>
    <t>Zinsen, Porto und Entgelte für das abgelaufene Quartal</t>
  </si>
  <si>
    <t>Auszahlung</t>
  </si>
  <si>
    <t>T-Mobile September 08</t>
  </si>
  <si>
    <t>Dauerauftrag Miete</t>
  </si>
  <si>
    <t>Förderverein GHS/Mitgliedsbeitrag 4.Quartal</t>
  </si>
  <si>
    <t>Gutschrift Finanzamt: Steuerrückerstattung 2007</t>
  </si>
  <si>
    <t>Lastschrift Hundeverein</t>
  </si>
  <si>
    <t>Alter Kontostand Euro</t>
  </si>
  <si>
    <t>Zahlungseingänge Euro</t>
  </si>
  <si>
    <t>Zahlungsausgänge Euro</t>
  </si>
  <si>
    <t>Neuer Kontostand Euro</t>
  </si>
  <si>
    <t>Durchschnittlicher Habensaldo</t>
  </si>
  <si>
    <t>Zinssatz für Dispositionskredit</t>
  </si>
  <si>
    <t>Kontokorrentkredit</t>
  </si>
  <si>
    <t>Tilgung Darlehn 034781-331A</t>
  </si>
  <si>
    <t>Zinssatz für geduldete Überziehung</t>
  </si>
  <si>
    <t>Saldo</t>
  </si>
  <si>
    <t>Stromabschlag Oktober</t>
  </si>
  <si>
    <t>Abschlag Gas</t>
  </si>
  <si>
    <t>Zinsen</t>
  </si>
  <si>
    <t>Kunde:</t>
  </si>
  <si>
    <t>Re.Nr.</t>
  </si>
  <si>
    <t>Re.Datum</t>
  </si>
  <si>
    <t>Re.Betrag</t>
  </si>
  <si>
    <t>Zahlungs-Datum</t>
  </si>
  <si>
    <t>Zahlungs-Betrag</t>
  </si>
  <si>
    <t>Offener Posten</t>
  </si>
  <si>
    <t>Müller &amp; Mehl oHG</t>
  </si>
  <si>
    <t>R17308-27</t>
  </si>
  <si>
    <t>R02408-13</t>
  </si>
  <si>
    <t>R11508-49</t>
  </si>
  <si>
    <t>R30608-101</t>
  </si>
  <si>
    <t>R15708-21</t>
  </si>
  <si>
    <t>R22808-51</t>
  </si>
  <si>
    <t>R15908-33</t>
  </si>
  <si>
    <t xml:space="preserve">Zahlungsziel (Tage): </t>
  </si>
  <si>
    <t xml:space="preserve">aktuelles Datum: </t>
  </si>
  <si>
    <t>R091008-26</t>
  </si>
  <si>
    <t>Kreditlimit:</t>
  </si>
</sst>
</file>

<file path=xl/styles.xml><?xml version="1.0" encoding="utf-8"?>
<styleSheet xmlns="http://schemas.openxmlformats.org/spreadsheetml/2006/main">
  <numFmts count="3">
    <numFmt numFmtId="164" formatCode="d/m/yy;@"/>
    <numFmt numFmtId="165" formatCode="0.000%"/>
    <numFmt numFmtId="166" formatCode="dd/mm/yy;@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1" xfId="0" applyFont="1" applyBorder="1"/>
    <xf numFmtId="164" fontId="2" fillId="0" borderId="1" xfId="0" applyNumberFormat="1" applyFont="1" applyBorder="1"/>
    <xf numFmtId="164" fontId="0" fillId="0" borderId="0" xfId="0" applyNumberFormat="1"/>
    <xf numFmtId="4" fontId="2" fillId="0" borderId="1" xfId="0" applyNumberFormat="1" applyFont="1" applyBorder="1"/>
    <xf numFmtId="4" fontId="0" fillId="0" borderId="0" xfId="0" applyNumberFormat="1"/>
    <xf numFmtId="164" fontId="0" fillId="0" borderId="0" xfId="0" applyNumberFormat="1" applyFont="1" applyBorder="1"/>
    <xf numFmtId="0" fontId="0" fillId="0" borderId="0" xfId="0" applyFont="1" applyBorder="1"/>
    <xf numFmtId="4" fontId="0" fillId="0" borderId="0" xfId="0" applyNumberFormat="1" applyFont="1" applyBorder="1"/>
    <xf numFmtId="0" fontId="0" fillId="0" borderId="0" xfId="0" applyFont="1"/>
    <xf numFmtId="165" fontId="0" fillId="0" borderId="0" xfId="1" applyNumberFormat="1" applyFont="1"/>
    <xf numFmtId="0" fontId="0" fillId="0" borderId="0" xfId="0" applyBorder="1"/>
    <xf numFmtId="4" fontId="0" fillId="0" borderId="0" xfId="0" applyNumberFormat="1" applyFont="1"/>
    <xf numFmtId="4" fontId="2" fillId="0" borderId="1" xfId="0" applyNumberFormat="1" applyFont="1" applyBorder="1" applyAlignment="1">
      <alignment horizontal="center"/>
    </xf>
    <xf numFmtId="0" fontId="3" fillId="0" borderId="0" xfId="0" applyFont="1"/>
    <xf numFmtId="0" fontId="0" fillId="0" borderId="0" xfId="0" applyBorder="1" applyAlignment="1"/>
    <xf numFmtId="0" fontId="0" fillId="0" borderId="0" xfId="0" applyBorder="1" applyAlignment="1">
      <alignment horizontal="center"/>
    </xf>
    <xf numFmtId="4" fontId="0" fillId="0" borderId="0" xfId="0" applyNumberFormat="1" applyBorder="1" applyAlignment="1">
      <alignment horizontal="center"/>
    </xf>
    <xf numFmtId="4" fontId="0" fillId="0" borderId="0" xfId="0" applyNumberFormat="1" applyBorder="1" applyAlignment="1"/>
    <xf numFmtId="4" fontId="3" fillId="0" borderId="0" xfId="0" applyNumberFormat="1" applyFont="1"/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166" fontId="0" fillId="0" borderId="0" xfId="0" applyNumberFormat="1"/>
    <xf numFmtId="166" fontId="2" fillId="0" borderId="1" xfId="0" applyNumberFormat="1" applyFont="1" applyBorder="1" applyAlignment="1">
      <alignment horizontal="center" wrapText="1"/>
    </xf>
    <xf numFmtId="166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14" fontId="0" fillId="0" borderId="0" xfId="0" applyNumberFormat="1"/>
    <xf numFmtId="166" fontId="2" fillId="0" borderId="0" xfId="0" applyNumberFormat="1" applyFont="1"/>
    <xf numFmtId="166" fontId="0" fillId="0" borderId="0" xfId="0" applyNumberFormat="1" applyAlignment="1">
      <alignment horizontal="right"/>
    </xf>
    <xf numFmtId="1" fontId="0" fillId="0" borderId="0" xfId="0" applyNumberFormat="1"/>
    <xf numFmtId="166" fontId="0" fillId="0" borderId="0" xfId="0" applyNumberFormat="1" applyBorder="1" applyAlignment="1"/>
    <xf numFmtId="4" fontId="0" fillId="0" borderId="0" xfId="0" applyNumberFormat="1" applyAlignment="1">
      <alignment horizontal="center"/>
    </xf>
    <xf numFmtId="4" fontId="0" fillId="0" borderId="0" xfId="0" applyNumberFormat="1" applyBorder="1" applyAlignment="1">
      <alignment horizontal="center"/>
    </xf>
    <xf numFmtId="1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0" fillId="0" borderId="2" xfId="0" applyFill="1" applyBorder="1" applyAlignment="1"/>
    <xf numFmtId="0" fontId="0" fillId="0" borderId="4" xfId="0" applyFill="1" applyBorder="1" applyAlignment="1"/>
    <xf numFmtId="0" fontId="0" fillId="0" borderId="3" xfId="0" applyFill="1" applyBorder="1" applyAlignment="1"/>
  </cellXfs>
  <cellStyles count="2">
    <cellStyle name="Prozent" xfId="1" builtinId="5"/>
    <cellStyle name="Standard" xfId="0" builtinId="0"/>
  </cellStyles>
  <dxfs count="2">
    <dxf>
      <font>
        <color theme="5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"/>
  <sheetViews>
    <sheetView tabSelected="1" topLeftCell="C1" zoomScaleNormal="100" workbookViewId="0">
      <selection activeCell="D18" sqref="D18"/>
    </sheetView>
  </sheetViews>
  <sheetFormatPr baseColWidth="10" defaultRowHeight="15"/>
  <cols>
    <col min="1" max="1" width="8.42578125" style="3" customWidth="1"/>
    <col min="2" max="2" width="57" customWidth="1"/>
    <col min="3" max="3" width="15.42578125" style="5" customWidth="1"/>
    <col min="5" max="5" width="6.85546875" customWidth="1"/>
    <col min="7" max="7" width="6.28515625" customWidth="1"/>
    <col min="9" max="9" width="8.5703125" customWidth="1"/>
  </cols>
  <sheetData>
    <row r="1" spans="1:10">
      <c r="A1" s="2" t="s">
        <v>0</v>
      </c>
      <c r="B1" s="1" t="s">
        <v>1</v>
      </c>
      <c r="C1" s="4" t="s">
        <v>2</v>
      </c>
      <c r="D1" s="13" t="s">
        <v>21</v>
      </c>
    </row>
    <row r="2" spans="1:10" s="9" customFormat="1">
      <c r="A2" s="6">
        <v>39722</v>
      </c>
      <c r="B2" s="7" t="s">
        <v>5</v>
      </c>
      <c r="C2" s="8">
        <v>-29.7</v>
      </c>
      <c r="D2" s="12">
        <f>C16+C2</f>
        <v>-300.64</v>
      </c>
      <c r="F2" s="17"/>
    </row>
    <row r="3" spans="1:10" s="9" customFormat="1">
      <c r="A3" s="6">
        <v>39722</v>
      </c>
      <c r="B3" s="11" t="s">
        <v>19</v>
      </c>
      <c r="C3" s="8">
        <v>-240</v>
      </c>
      <c r="D3" s="12">
        <f>D2+C3</f>
        <v>-540.64</v>
      </c>
      <c r="E3"/>
      <c r="F3" s="17"/>
    </row>
    <row r="4" spans="1:10">
      <c r="A4" s="3">
        <v>39722</v>
      </c>
      <c r="B4" t="s">
        <v>3</v>
      </c>
      <c r="C4" s="5">
        <v>-178.53</v>
      </c>
      <c r="D4" s="12">
        <f t="shared" ref="D4:D13" si="0">D3+C4</f>
        <v>-719.17</v>
      </c>
    </row>
    <row r="5" spans="1:10">
      <c r="A5" s="3">
        <v>39723</v>
      </c>
      <c r="B5" t="s">
        <v>4</v>
      </c>
      <c r="C5" s="5">
        <v>2053.6999999999998</v>
      </c>
      <c r="D5" s="12">
        <f t="shared" si="0"/>
        <v>1334.5299999999997</v>
      </c>
      <c r="E5" s="14">
        <f t="shared" ref="E5" si="1">A5-A4</f>
        <v>1</v>
      </c>
      <c r="F5" s="14">
        <f>D5*E5</f>
        <v>1334.5299999999997</v>
      </c>
      <c r="H5" s="16"/>
    </row>
    <row r="6" spans="1:10">
      <c r="A6" s="3">
        <v>39724</v>
      </c>
      <c r="B6" t="s">
        <v>8</v>
      </c>
      <c r="C6" s="5">
        <v>-600</v>
      </c>
      <c r="D6" s="12">
        <f t="shared" si="0"/>
        <v>734.52999999999975</v>
      </c>
      <c r="E6" s="14">
        <f>A6-A5</f>
        <v>1</v>
      </c>
      <c r="F6" s="14">
        <f t="shared" ref="F6:F13" si="2">D6*E6</f>
        <v>734.52999999999975</v>
      </c>
    </row>
    <row r="7" spans="1:10">
      <c r="A7" s="3">
        <v>39726</v>
      </c>
      <c r="B7" t="s">
        <v>6</v>
      </c>
      <c r="C7" s="5">
        <v>-300</v>
      </c>
      <c r="D7" s="12">
        <f t="shared" si="0"/>
        <v>434.52999999999975</v>
      </c>
      <c r="E7" s="14">
        <f t="shared" ref="E7:E13" si="3">A7-A6</f>
        <v>2</v>
      </c>
      <c r="F7" s="14">
        <f t="shared" si="2"/>
        <v>869.05999999999949</v>
      </c>
    </row>
    <row r="8" spans="1:10">
      <c r="A8" s="3">
        <v>39730</v>
      </c>
      <c r="B8" t="s">
        <v>7</v>
      </c>
      <c r="C8" s="5">
        <v>-53.77</v>
      </c>
      <c r="D8" s="12">
        <f t="shared" si="0"/>
        <v>380.75999999999976</v>
      </c>
      <c r="E8" s="14">
        <f t="shared" si="3"/>
        <v>4</v>
      </c>
      <c r="F8" s="14">
        <f t="shared" si="2"/>
        <v>1523.0399999999991</v>
      </c>
      <c r="H8" s="16"/>
    </row>
    <row r="9" spans="1:10">
      <c r="A9" s="3">
        <v>39736</v>
      </c>
      <c r="B9" t="s">
        <v>9</v>
      </c>
      <c r="C9" s="5">
        <v>-25</v>
      </c>
      <c r="D9" s="12">
        <f t="shared" si="0"/>
        <v>355.75999999999976</v>
      </c>
      <c r="E9" s="14">
        <f t="shared" si="3"/>
        <v>6</v>
      </c>
      <c r="F9" s="14">
        <f t="shared" si="2"/>
        <v>2134.5599999999986</v>
      </c>
    </row>
    <row r="10" spans="1:10">
      <c r="A10" s="3">
        <v>39738</v>
      </c>
      <c r="B10" t="s">
        <v>6</v>
      </c>
      <c r="C10" s="5">
        <v>-250</v>
      </c>
      <c r="D10" s="12">
        <f t="shared" si="0"/>
        <v>105.75999999999976</v>
      </c>
      <c r="E10" s="14">
        <f t="shared" si="3"/>
        <v>2</v>
      </c>
      <c r="F10" s="14">
        <f t="shared" si="2"/>
        <v>211.51999999999953</v>
      </c>
    </row>
    <row r="11" spans="1:10">
      <c r="A11" s="3">
        <v>39742</v>
      </c>
      <c r="B11" t="s">
        <v>10</v>
      </c>
      <c r="C11" s="5">
        <v>910.21</v>
      </c>
      <c r="D11" s="12">
        <f t="shared" si="0"/>
        <v>1015.9699999999998</v>
      </c>
      <c r="E11" s="14">
        <f t="shared" si="3"/>
        <v>4</v>
      </c>
      <c r="F11" s="14">
        <f t="shared" si="2"/>
        <v>4063.8799999999992</v>
      </c>
    </row>
    <row r="12" spans="1:10">
      <c r="A12" s="3">
        <v>39743</v>
      </c>
      <c r="B12" t="s">
        <v>6</v>
      </c>
      <c r="C12" s="5">
        <v>-100</v>
      </c>
      <c r="D12" s="12">
        <f t="shared" si="0"/>
        <v>915.9699999999998</v>
      </c>
      <c r="E12" s="14">
        <f t="shared" si="3"/>
        <v>1</v>
      </c>
      <c r="F12" s="14">
        <f t="shared" si="2"/>
        <v>915.9699999999998</v>
      </c>
    </row>
    <row r="13" spans="1:10">
      <c r="A13" s="3">
        <v>39748</v>
      </c>
      <c r="B13" t="s">
        <v>11</v>
      </c>
      <c r="C13" s="5">
        <v>-125</v>
      </c>
      <c r="D13" s="12">
        <f t="shared" si="0"/>
        <v>790.9699999999998</v>
      </c>
      <c r="E13" s="14">
        <f t="shared" si="3"/>
        <v>5</v>
      </c>
      <c r="F13" s="14">
        <f t="shared" si="2"/>
        <v>3954.849999999999</v>
      </c>
    </row>
    <row r="14" spans="1:10">
      <c r="E14" s="14">
        <f>SUMIF(F5:F13,"&gt;0",E5:E13)</f>
        <v>26</v>
      </c>
      <c r="F14" s="14">
        <f>SUMIF(F5:F13,"&gt;0",F5:F13)</f>
        <v>15741.939999999993</v>
      </c>
      <c r="H14" s="15"/>
      <c r="I14" s="15"/>
      <c r="J14" s="15"/>
    </row>
    <row r="16" spans="1:10">
      <c r="B16" t="s">
        <v>12</v>
      </c>
      <c r="C16" s="5">
        <v>-270.94</v>
      </c>
      <c r="F16" s="15"/>
      <c r="G16" s="15"/>
      <c r="H16" s="15"/>
      <c r="I16" s="15"/>
    </row>
    <row r="18" spans="2:8">
      <c r="B18" t="s">
        <v>13</v>
      </c>
      <c r="C18" s="5">
        <f>SUMIF(C2:C13,"&gt;0",C2:C13)</f>
        <v>2963.91</v>
      </c>
      <c r="E18" s="15"/>
      <c r="F18" s="15"/>
      <c r="G18" s="15"/>
      <c r="H18" s="15"/>
    </row>
    <row r="19" spans="2:8">
      <c r="B19" t="s">
        <v>14</v>
      </c>
      <c r="C19" s="5">
        <f>SUMIF(C2:C13,"&lt;0",C2:C13)</f>
        <v>-1902</v>
      </c>
      <c r="E19" s="15"/>
      <c r="F19" s="15"/>
      <c r="G19" s="15"/>
      <c r="H19" s="15"/>
    </row>
    <row r="21" spans="2:8">
      <c r="B21" t="s">
        <v>15</v>
      </c>
      <c r="C21" s="5">
        <f>C16+SUM(C2:C13)</f>
        <v>790.9699999999998</v>
      </c>
      <c r="E21" s="18"/>
      <c r="F21" s="18"/>
      <c r="G21" s="18"/>
    </row>
    <row r="22" spans="2:8">
      <c r="B22" t="s">
        <v>16</v>
      </c>
      <c r="C22" s="5">
        <f>F14/E14</f>
        <v>605.45923076923054</v>
      </c>
      <c r="E22" s="15"/>
      <c r="F22" s="15"/>
    </row>
    <row r="23" spans="2:8">
      <c r="B23" t="s">
        <v>17</v>
      </c>
      <c r="C23" s="10">
        <v>0.12</v>
      </c>
    </row>
    <row r="24" spans="2:8">
      <c r="B24" t="s">
        <v>20</v>
      </c>
      <c r="C24" s="10">
        <v>0.17</v>
      </c>
    </row>
    <row r="25" spans="2:8">
      <c r="B25" t="s">
        <v>18</v>
      </c>
      <c r="C25" s="5">
        <v>2000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28"/>
  <sheetViews>
    <sheetView workbookViewId="0">
      <selection activeCell="G3" sqref="G3:I3"/>
    </sheetView>
  </sheetViews>
  <sheetFormatPr baseColWidth="10" defaultRowHeight="15"/>
  <cols>
    <col min="1" max="1" width="8.42578125" style="3" customWidth="1"/>
    <col min="2" max="2" width="50.28515625" customWidth="1"/>
    <col min="3" max="3" width="14" style="5" customWidth="1"/>
    <col min="5" max="5" width="5.42578125" customWidth="1"/>
    <col min="7" max="7" width="11.7109375" customWidth="1"/>
    <col min="9" max="9" width="11" customWidth="1"/>
  </cols>
  <sheetData>
    <row r="1" spans="1:9">
      <c r="A1" s="2" t="s">
        <v>0</v>
      </c>
      <c r="B1" s="1" t="s">
        <v>1</v>
      </c>
      <c r="C1" s="4" t="s">
        <v>2</v>
      </c>
      <c r="D1" s="13" t="s">
        <v>21</v>
      </c>
      <c r="G1" s="20" t="s">
        <v>24</v>
      </c>
    </row>
    <row r="2" spans="1:9" s="9" customFormat="1" ht="15.75" thickBot="1">
      <c r="A2" s="6">
        <v>39722</v>
      </c>
      <c r="B2" s="7" t="s">
        <v>5</v>
      </c>
      <c r="C2" s="8">
        <v>-29.7</v>
      </c>
      <c r="D2" s="12">
        <f>C19+C2</f>
        <v>-300.64</v>
      </c>
      <c r="F2" s="17"/>
    </row>
    <row r="3" spans="1:9" s="9" customFormat="1" ht="15.75" thickBot="1">
      <c r="A3" s="6">
        <v>39722</v>
      </c>
      <c r="B3" s="11" t="s">
        <v>19</v>
      </c>
      <c r="C3" s="8">
        <v>-480</v>
      </c>
      <c r="D3" s="12">
        <f>D2+C3</f>
        <v>-780.64</v>
      </c>
      <c r="E3"/>
      <c r="F3" s="17"/>
      <c r="G3" s="36"/>
      <c r="H3" s="37"/>
      <c r="I3" s="38"/>
    </row>
    <row r="4" spans="1:9">
      <c r="A4" s="3">
        <v>39722</v>
      </c>
      <c r="B4" t="s">
        <v>3</v>
      </c>
      <c r="C4" s="5">
        <v>-198.53</v>
      </c>
      <c r="D4" s="12">
        <f t="shared" ref="D4:D16" si="0">D3+C4</f>
        <v>-979.17</v>
      </c>
    </row>
    <row r="5" spans="1:9">
      <c r="A5" s="3">
        <v>39723</v>
      </c>
      <c r="B5" t="s">
        <v>4</v>
      </c>
      <c r="C5" s="5">
        <v>2053.6999999999998</v>
      </c>
      <c r="D5" s="12">
        <f t="shared" si="0"/>
        <v>1074.5299999999997</v>
      </c>
      <c r="E5" s="14">
        <f t="shared" ref="E5" si="1">A5-A4</f>
        <v>1</v>
      </c>
      <c r="F5" s="19">
        <f>D5*E5</f>
        <v>1074.5299999999997</v>
      </c>
      <c r="H5" s="16"/>
    </row>
    <row r="6" spans="1:9">
      <c r="A6" s="3">
        <v>39724</v>
      </c>
      <c r="B6" t="s">
        <v>8</v>
      </c>
      <c r="C6" s="5">
        <v>-600</v>
      </c>
      <c r="D6" s="12">
        <f t="shared" si="0"/>
        <v>474.52999999999975</v>
      </c>
      <c r="E6" s="14">
        <f>A6-A5</f>
        <v>1</v>
      </c>
      <c r="F6" s="19">
        <f t="shared" ref="F6:F13" si="2">D6*E6</f>
        <v>474.52999999999975</v>
      </c>
    </row>
    <row r="7" spans="1:9">
      <c r="A7" s="3">
        <v>39726</v>
      </c>
      <c r="B7" t="s">
        <v>6</v>
      </c>
      <c r="C7" s="5">
        <v>-400</v>
      </c>
      <c r="D7" s="12">
        <f t="shared" si="0"/>
        <v>74.529999999999745</v>
      </c>
      <c r="E7" s="14">
        <f t="shared" ref="E7:E13" si="3">A7-A6</f>
        <v>2</v>
      </c>
      <c r="F7" s="19">
        <f t="shared" si="2"/>
        <v>149.05999999999949</v>
      </c>
    </row>
    <row r="8" spans="1:9">
      <c r="A8" s="3">
        <v>39730</v>
      </c>
      <c r="B8" t="s">
        <v>7</v>
      </c>
      <c r="C8" s="5">
        <v>-53.77</v>
      </c>
      <c r="D8" s="12">
        <f t="shared" si="0"/>
        <v>20.759999999999742</v>
      </c>
      <c r="E8" s="14">
        <f t="shared" si="3"/>
        <v>4</v>
      </c>
      <c r="F8" s="19">
        <f t="shared" si="2"/>
        <v>83.039999999998969</v>
      </c>
      <c r="H8" s="16"/>
    </row>
    <row r="9" spans="1:9">
      <c r="A9" s="3">
        <v>39736</v>
      </c>
      <c r="B9" t="s">
        <v>9</v>
      </c>
      <c r="C9" s="5">
        <v>-25</v>
      </c>
      <c r="D9" s="12">
        <f t="shared" si="0"/>
        <v>-4.2400000000002578</v>
      </c>
      <c r="E9" s="14">
        <f t="shared" si="3"/>
        <v>6</v>
      </c>
      <c r="F9" s="19">
        <f t="shared" si="2"/>
        <v>-25.440000000001547</v>
      </c>
      <c r="G9">
        <f>IF(F9&lt;0,(F9*$C$26*E9)/360,0)</f>
        <v>-5.0880000000003089E-2</v>
      </c>
    </row>
    <row r="10" spans="1:9">
      <c r="A10" s="3">
        <v>39738</v>
      </c>
      <c r="B10" t="s">
        <v>6</v>
      </c>
      <c r="C10" s="5">
        <v>-250</v>
      </c>
      <c r="D10" s="12">
        <f t="shared" si="0"/>
        <v>-254.24000000000026</v>
      </c>
      <c r="E10" s="14">
        <f t="shared" si="3"/>
        <v>2</v>
      </c>
      <c r="F10" s="19">
        <f t="shared" si="2"/>
        <v>-508.48000000000053</v>
      </c>
    </row>
    <row r="11" spans="1:9">
      <c r="A11" s="3">
        <v>39742</v>
      </c>
      <c r="B11" t="s">
        <v>10</v>
      </c>
      <c r="C11" s="5">
        <v>910.21</v>
      </c>
      <c r="D11" s="12">
        <f t="shared" si="0"/>
        <v>655.9699999999998</v>
      </c>
      <c r="E11" s="14">
        <f t="shared" si="3"/>
        <v>4</v>
      </c>
      <c r="F11" s="19">
        <f t="shared" si="2"/>
        <v>2623.8799999999992</v>
      </c>
    </row>
    <row r="12" spans="1:9">
      <c r="A12" s="3">
        <v>39743</v>
      </c>
      <c r="B12" t="s">
        <v>6</v>
      </c>
      <c r="C12" s="5">
        <v>-100</v>
      </c>
      <c r="D12" s="12">
        <f t="shared" si="0"/>
        <v>555.9699999999998</v>
      </c>
      <c r="E12" s="14">
        <f t="shared" si="3"/>
        <v>1</v>
      </c>
      <c r="F12" s="19">
        <f t="shared" si="2"/>
        <v>555.9699999999998</v>
      </c>
    </row>
    <row r="13" spans="1:9">
      <c r="A13" s="3">
        <v>39748</v>
      </c>
      <c r="B13" t="s">
        <v>11</v>
      </c>
      <c r="C13" s="5">
        <v>-125</v>
      </c>
      <c r="D13" s="12">
        <f t="shared" si="0"/>
        <v>430.9699999999998</v>
      </c>
      <c r="E13" s="14">
        <f t="shared" si="3"/>
        <v>5</v>
      </c>
      <c r="F13" s="19">
        <f t="shared" si="2"/>
        <v>2154.849999999999</v>
      </c>
    </row>
    <row r="14" spans="1:9">
      <c r="A14" s="3">
        <v>39748</v>
      </c>
      <c r="B14" t="s">
        <v>22</v>
      </c>
      <c r="C14" s="5">
        <v>-99</v>
      </c>
      <c r="D14" s="12">
        <f t="shared" si="0"/>
        <v>331.9699999999998</v>
      </c>
      <c r="E14" s="14">
        <f t="shared" ref="E14:E16" si="4">A14-A13</f>
        <v>0</v>
      </c>
      <c r="F14" s="19">
        <f t="shared" ref="F14:F16" si="5">D14*E14</f>
        <v>0</v>
      </c>
    </row>
    <row r="15" spans="1:9">
      <c r="A15" s="3">
        <v>39749</v>
      </c>
      <c r="B15" t="s">
        <v>6</v>
      </c>
      <c r="C15" s="5">
        <v>-1200</v>
      </c>
      <c r="D15" s="12">
        <f t="shared" si="0"/>
        <v>-868.0300000000002</v>
      </c>
      <c r="E15" s="14">
        <f t="shared" si="4"/>
        <v>1</v>
      </c>
      <c r="F15" s="19">
        <f t="shared" si="5"/>
        <v>-868.0300000000002</v>
      </c>
    </row>
    <row r="16" spans="1:9">
      <c r="A16" s="3">
        <v>39752</v>
      </c>
      <c r="B16" t="s">
        <v>23</v>
      </c>
      <c r="C16" s="5">
        <v>-85</v>
      </c>
      <c r="D16" s="12">
        <f t="shared" si="0"/>
        <v>-953.0300000000002</v>
      </c>
      <c r="E16" s="14">
        <f t="shared" si="4"/>
        <v>3</v>
      </c>
      <c r="F16" s="19">
        <f t="shared" si="5"/>
        <v>-2859.0900000000006</v>
      </c>
      <c r="G16" s="14">
        <f>IF(F16&lt;0,IF(F16&lt;-2000,(((F16+$C$28)*$C$27*E16)/360)+(($C$28*$C$26*E16)/360),(F16*$C$26*E16)/360),0)</f>
        <v>0.78295583333333241</v>
      </c>
    </row>
    <row r="17" spans="2:15">
      <c r="E17" s="14">
        <f>SUM(E5:E16)</f>
        <v>30</v>
      </c>
      <c r="F17" s="19"/>
      <c r="H17" s="15"/>
      <c r="I17" s="15"/>
      <c r="J17" s="15"/>
      <c r="K17" s="11"/>
      <c r="L17" s="11"/>
      <c r="M17" s="11"/>
      <c r="N17" s="11"/>
      <c r="O17" s="11"/>
    </row>
    <row r="19" spans="2:15">
      <c r="B19" t="s">
        <v>12</v>
      </c>
      <c r="C19" s="5">
        <v>-270.94</v>
      </c>
      <c r="F19" s="15"/>
      <c r="G19" s="15"/>
      <c r="H19" s="15"/>
      <c r="I19" s="15"/>
    </row>
    <row r="20" spans="2:15">
      <c r="C20" s="18"/>
      <c r="D20" s="18"/>
      <c r="E20" s="18"/>
      <c r="F20" s="18"/>
      <c r="G20" s="18"/>
      <c r="H20" s="18"/>
      <c r="I20" s="18"/>
      <c r="J20" s="18"/>
      <c r="K20" s="18"/>
      <c r="L20" s="18"/>
    </row>
    <row r="21" spans="2:15">
      <c r="B21" t="s">
        <v>13</v>
      </c>
      <c r="C21" s="5">
        <f>SUMIF(C2:C13,"&gt;0",C2:C13)</f>
        <v>2963.91</v>
      </c>
      <c r="E21" s="15"/>
      <c r="F21" s="15"/>
      <c r="G21" s="15"/>
      <c r="H21" s="15"/>
    </row>
    <row r="22" spans="2:15">
      <c r="B22" t="s">
        <v>14</v>
      </c>
      <c r="C22" s="5">
        <f>SUMIF(C2:C13,"&lt;0",C2:C13)</f>
        <v>-2262</v>
      </c>
      <c r="E22" s="15"/>
      <c r="F22" s="15"/>
      <c r="G22" s="15"/>
      <c r="H22" s="15"/>
    </row>
    <row r="24" spans="2:15">
      <c r="B24" t="s">
        <v>15</v>
      </c>
      <c r="C24" s="5">
        <f>C19+SUM(C2:C16)</f>
        <v>-953.0300000000002</v>
      </c>
      <c r="E24" s="18"/>
      <c r="F24" s="18"/>
      <c r="G24" s="18"/>
    </row>
    <row r="25" spans="2:15">
      <c r="B25" t="s">
        <v>16</v>
      </c>
      <c r="C25" s="5">
        <f>IF((F17/E17)&gt;0,F17/E17,0)</f>
        <v>0</v>
      </c>
      <c r="E25" s="15"/>
      <c r="F25" s="15"/>
    </row>
    <row r="26" spans="2:15">
      <c r="B26" t="s">
        <v>17</v>
      </c>
      <c r="C26" s="10">
        <v>0.12</v>
      </c>
    </row>
    <row r="27" spans="2:15">
      <c r="B27" t="s">
        <v>20</v>
      </c>
      <c r="C27" s="10">
        <v>0.17</v>
      </c>
    </row>
    <row r="28" spans="2:15">
      <c r="B28" t="s">
        <v>18</v>
      </c>
      <c r="C28" s="5">
        <v>2000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2"/>
  <sheetViews>
    <sheetView workbookViewId="0">
      <selection activeCell="A17" sqref="A17:D17"/>
    </sheetView>
  </sheetViews>
  <sheetFormatPr baseColWidth="10" defaultRowHeight="15"/>
  <cols>
    <col min="1" max="1" width="9.140625" customWidth="1"/>
    <col min="3" max="3" width="13.5703125" style="22" customWidth="1"/>
    <col min="4" max="4" width="14" style="5" customWidth="1"/>
    <col min="5" max="5" width="13.5703125" style="22" customWidth="1"/>
    <col min="6" max="6" width="13.85546875" style="5" customWidth="1"/>
    <col min="7" max="7" width="13.7109375" style="5" customWidth="1"/>
  </cols>
  <sheetData>
    <row r="1" spans="2:11">
      <c r="E1" s="28" t="s">
        <v>40</v>
      </c>
      <c r="F1" s="29">
        <v>21</v>
      </c>
    </row>
    <row r="2" spans="2:11">
      <c r="B2" t="s">
        <v>25</v>
      </c>
      <c r="C2" s="27" t="s">
        <v>32</v>
      </c>
      <c r="E2" s="28" t="s">
        <v>41</v>
      </c>
      <c r="F2" s="22">
        <v>39739</v>
      </c>
      <c r="G2" s="5">
        <f>SUM(G5:G22)</f>
        <v>31121.279999999999</v>
      </c>
      <c r="I2" s="32"/>
      <c r="J2" s="32"/>
    </row>
    <row r="3" spans="2:11">
      <c r="B3" t="s">
        <v>43</v>
      </c>
      <c r="C3" s="5">
        <v>25000</v>
      </c>
      <c r="D3" s="31" t="str">
        <f>IF(G2&gt;C3,"Kreditlimit überschritten!","")</f>
        <v>Kreditlimit überschritten!</v>
      </c>
      <c r="E3" s="31"/>
      <c r="F3" s="22"/>
      <c r="I3" s="33"/>
    </row>
    <row r="4" spans="2:11" ht="30">
      <c r="B4" s="20" t="s">
        <v>26</v>
      </c>
      <c r="C4" s="24" t="s">
        <v>27</v>
      </c>
      <c r="D4" s="13" t="s">
        <v>28</v>
      </c>
      <c r="E4" s="23" t="s">
        <v>29</v>
      </c>
      <c r="F4" s="25" t="s">
        <v>30</v>
      </c>
      <c r="G4" s="25" t="s">
        <v>31</v>
      </c>
    </row>
    <row r="5" spans="2:11">
      <c r="B5" s="26" t="s">
        <v>33</v>
      </c>
      <c r="C5" s="22">
        <v>39524</v>
      </c>
      <c r="D5" s="5">
        <v>17270.39</v>
      </c>
      <c r="E5" s="22">
        <v>39534</v>
      </c>
      <c r="F5" s="5">
        <v>17270.39</v>
      </c>
      <c r="G5" s="5">
        <f>IF(D5="","",D5-F5)</f>
        <v>0</v>
      </c>
      <c r="H5" s="21" t="str">
        <f t="shared" ref="H5:H6" si="0">IF(G5=0,"",IF(E5="",IF(($F$2-C5)&gt;$F$1,"Mahnen",""),IF((E5-C5)&gt;$F$1,"Mahnen","")))</f>
        <v/>
      </c>
      <c r="I5" s="34"/>
      <c r="J5" s="34"/>
    </row>
    <row r="6" spans="2:11">
      <c r="B6" t="s">
        <v>34</v>
      </c>
      <c r="C6" s="22">
        <v>39540</v>
      </c>
      <c r="D6" s="5">
        <v>5307.2</v>
      </c>
      <c r="E6" s="22">
        <v>39559</v>
      </c>
      <c r="F6" s="5">
        <v>5197.18</v>
      </c>
      <c r="G6" s="5">
        <f t="shared" ref="G6:G22" si="1">IF(D6="","",D6-F6)</f>
        <v>110.01999999999953</v>
      </c>
      <c r="H6" s="21" t="str">
        <f t="shared" si="0"/>
        <v/>
      </c>
    </row>
    <row r="7" spans="2:11">
      <c r="B7" t="s">
        <v>35</v>
      </c>
      <c r="C7" s="22">
        <v>39579</v>
      </c>
      <c r="D7" s="5">
        <v>21970.33</v>
      </c>
      <c r="E7" s="22">
        <v>39602</v>
      </c>
      <c r="F7" s="5">
        <v>21970.33</v>
      </c>
      <c r="G7" s="5">
        <f t="shared" si="1"/>
        <v>0</v>
      </c>
      <c r="H7" s="21" t="str">
        <f>IF(G7=0,"",IF(E7="",IF(($F$2-C7)&gt;$F$1,"Mahnen",""),IF((E7-C7)&gt;$F$1,"Mahnen","")))</f>
        <v/>
      </c>
    </row>
    <row r="8" spans="2:11">
      <c r="B8" t="s">
        <v>36</v>
      </c>
      <c r="C8" s="22">
        <v>39629</v>
      </c>
      <c r="D8" s="5">
        <v>1970.18</v>
      </c>
      <c r="G8" s="5">
        <f t="shared" si="1"/>
        <v>1970.18</v>
      </c>
      <c r="H8" s="21" t="str">
        <f t="shared" ref="H8:H12" si="2">IF(G8=0,"",IF(E8="",IF(($F$2-C8)&gt;$F$1,"Mahnen",""),IF((E8-C8)&gt;$F$1,"Mahnen","")))</f>
        <v>Mahnen</v>
      </c>
    </row>
    <row r="9" spans="2:11">
      <c r="B9" t="s">
        <v>37</v>
      </c>
      <c r="C9" s="22">
        <v>39644</v>
      </c>
      <c r="D9" s="5">
        <v>9850</v>
      </c>
      <c r="E9" s="22">
        <v>39662</v>
      </c>
      <c r="F9" s="5">
        <v>8900</v>
      </c>
      <c r="G9" s="5">
        <f t="shared" si="1"/>
        <v>950</v>
      </c>
      <c r="H9" s="21" t="str">
        <f t="shared" si="2"/>
        <v/>
      </c>
    </row>
    <row r="10" spans="2:11">
      <c r="B10" t="s">
        <v>38</v>
      </c>
      <c r="C10" s="22">
        <v>39682</v>
      </c>
      <c r="D10" s="5">
        <v>12003.99</v>
      </c>
      <c r="E10" s="22">
        <v>39696</v>
      </c>
      <c r="F10" s="5">
        <v>5000</v>
      </c>
      <c r="G10" s="5">
        <f t="shared" si="1"/>
        <v>7003.99</v>
      </c>
      <c r="H10" s="21" t="str">
        <f t="shared" si="2"/>
        <v/>
      </c>
    </row>
    <row r="11" spans="2:11">
      <c r="B11" t="s">
        <v>39</v>
      </c>
      <c r="C11" s="22">
        <v>39706</v>
      </c>
      <c r="D11" s="5">
        <v>6700</v>
      </c>
      <c r="G11" s="5">
        <f t="shared" si="1"/>
        <v>6700</v>
      </c>
      <c r="H11" s="21" t="str">
        <f t="shared" si="2"/>
        <v>Mahnen</v>
      </c>
    </row>
    <row r="12" spans="2:11">
      <c r="B12" t="s">
        <v>42</v>
      </c>
      <c r="C12" s="22">
        <v>39730</v>
      </c>
      <c r="D12" s="5">
        <v>14387.09</v>
      </c>
      <c r="G12" s="5">
        <f t="shared" si="1"/>
        <v>14387.09</v>
      </c>
      <c r="H12" s="21" t="str">
        <f t="shared" si="2"/>
        <v/>
      </c>
    </row>
    <row r="13" spans="2:11">
      <c r="G13" s="5" t="str">
        <f t="shared" si="1"/>
        <v/>
      </c>
    </row>
    <row r="14" spans="2:11">
      <c r="G14" s="5" t="str">
        <f t="shared" si="1"/>
        <v/>
      </c>
    </row>
    <row r="15" spans="2:11">
      <c r="C15" s="35"/>
      <c r="D15" s="35"/>
      <c r="E15" s="35"/>
      <c r="F15" s="35"/>
      <c r="G15" s="35"/>
      <c r="H15" s="35"/>
      <c r="I15" s="35"/>
      <c r="J15" s="35"/>
      <c r="K15" s="30"/>
    </row>
    <row r="16" spans="2:11">
      <c r="G16" s="5" t="str">
        <f t="shared" si="1"/>
        <v/>
      </c>
    </row>
    <row r="17" spans="1:7">
      <c r="A17" s="34"/>
      <c r="B17" s="34"/>
      <c r="C17" s="34"/>
      <c r="D17" s="34"/>
      <c r="G17" s="5" t="str">
        <f t="shared" si="1"/>
        <v/>
      </c>
    </row>
    <row r="18" spans="1:7">
      <c r="G18" s="5" t="str">
        <f t="shared" si="1"/>
        <v/>
      </c>
    </row>
    <row r="19" spans="1:7">
      <c r="G19" s="5" t="str">
        <f t="shared" si="1"/>
        <v/>
      </c>
    </row>
    <row r="20" spans="1:7">
      <c r="G20" s="5" t="str">
        <f t="shared" si="1"/>
        <v/>
      </c>
    </row>
    <row r="21" spans="1:7">
      <c r="G21" s="5" t="str">
        <f t="shared" si="1"/>
        <v/>
      </c>
    </row>
    <row r="22" spans="1:7">
      <c r="G22" s="5" t="str">
        <f t="shared" si="1"/>
        <v/>
      </c>
    </row>
  </sheetData>
  <mergeCells count="5">
    <mergeCell ref="I2:J2"/>
    <mergeCell ref="I5:J5"/>
    <mergeCell ref="C15:J15"/>
    <mergeCell ref="D3:E3"/>
    <mergeCell ref="A17:D17"/>
  </mergeCells>
  <conditionalFormatting sqref="D3:E3">
    <cfRule type="cellIs" dxfId="1" priority="3" operator="notEqual">
      <formula>""""""</formula>
    </cfRule>
  </conditionalFormatting>
  <conditionalFormatting sqref="H5:H12">
    <cfRule type="colorScale" priority="2">
      <colorScale>
        <cfvo type="min" val="0"/>
        <cfvo type="max" val="0"/>
        <color rgb="FFFF7128"/>
        <color rgb="FFFFEF9C"/>
      </colorScale>
    </cfRule>
    <cfRule type="cellIs" dxfId="0" priority="1" operator="equal">
      <formula>"Mahnen"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Horst-Dieter</dc:creator>
  <cp:lastModifiedBy>Horst-Dieter</cp:lastModifiedBy>
  <dcterms:created xsi:type="dcterms:W3CDTF">2008-12-14T22:02:54Z</dcterms:created>
  <dcterms:modified xsi:type="dcterms:W3CDTF">2009-04-15T12:03:20Z</dcterms:modified>
</cp:coreProperties>
</file>