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0455" windowHeight="7905"/>
  </bookViews>
  <sheets>
    <sheet name="Zahlungsfähigkeit" sheetId="1" r:id="rId1"/>
    <sheet name="Liquiditätsplanung" sheetId="2" r:id="rId2"/>
    <sheet name="Umsatzplanung" sheetId="3" r:id="rId3"/>
    <sheet name="Kreditlinien" sheetId="4" r:id="rId4"/>
  </sheets>
  <calcPr calcId="125725"/>
</workbook>
</file>

<file path=xl/calcChain.xml><?xml version="1.0" encoding="utf-8"?>
<calcChain xmlns="http://schemas.openxmlformats.org/spreadsheetml/2006/main">
  <c r="D7" i="2"/>
  <c r="E7"/>
  <c r="F7"/>
  <c r="G7"/>
  <c r="H7"/>
  <c r="I7"/>
  <c r="J7"/>
  <c r="K7"/>
  <c r="L7"/>
  <c r="M7"/>
  <c r="C7"/>
  <c r="C6"/>
  <c r="D6"/>
  <c r="E6"/>
  <c r="F6"/>
  <c r="G6"/>
  <c r="H6"/>
  <c r="I6"/>
  <c r="J6"/>
  <c r="K6"/>
  <c r="L6"/>
  <c r="M6"/>
  <c r="B6"/>
  <c r="B7"/>
  <c r="C8" i="4"/>
  <c r="C21" i="2" s="1"/>
  <c r="C12"/>
  <c r="D12"/>
  <c r="E12"/>
  <c r="F12"/>
  <c r="G12"/>
  <c r="H12"/>
  <c r="I12"/>
  <c r="J12"/>
  <c r="K12"/>
  <c r="L12"/>
  <c r="M12"/>
  <c r="D5"/>
  <c r="E5"/>
  <c r="E19" s="1"/>
  <c r="E18" s="1"/>
  <c r="F5"/>
  <c r="F19" s="1"/>
  <c r="F18" s="1"/>
  <c r="G5"/>
  <c r="G19" s="1"/>
  <c r="G18" s="1"/>
  <c r="H5"/>
  <c r="H19" s="1"/>
  <c r="H18" s="1"/>
  <c r="I5"/>
  <c r="I19" s="1"/>
  <c r="I18" s="1"/>
  <c r="J5"/>
  <c r="J19" s="1"/>
  <c r="J18" s="1"/>
  <c r="K5"/>
  <c r="K19" s="1"/>
  <c r="K18" s="1"/>
  <c r="L5"/>
  <c r="L19" s="1"/>
  <c r="L18" s="1"/>
  <c r="M5"/>
  <c r="M19" s="1"/>
  <c r="M18" s="1"/>
  <c r="D6" i="1"/>
  <c r="D5"/>
  <c r="C8"/>
  <c r="C5" i="2" l="1"/>
  <c r="B5"/>
  <c r="D19"/>
  <c r="D18" s="1"/>
  <c r="L21"/>
  <c r="H21"/>
  <c r="D21"/>
  <c r="B21"/>
  <c r="J21"/>
  <c r="F21"/>
  <c r="M21"/>
  <c r="K21"/>
  <c r="I21"/>
  <c r="G21"/>
  <c r="E21"/>
  <c r="C19"/>
  <c r="C18" s="1"/>
  <c r="B12"/>
  <c r="F8" i="4"/>
  <c r="B19" i="2" l="1"/>
  <c r="B18" s="1"/>
  <c r="B23" l="1"/>
  <c r="C23" s="1"/>
  <c r="D23" s="1"/>
  <c r="E23" s="1"/>
  <c r="F23" s="1"/>
  <c r="G23" s="1"/>
  <c r="H23" s="1"/>
  <c r="I23" s="1"/>
  <c r="J23" s="1"/>
  <c r="K23" s="1"/>
  <c r="L23" s="1"/>
  <c r="M23" s="1"/>
</calcChain>
</file>

<file path=xl/sharedStrings.xml><?xml version="1.0" encoding="utf-8"?>
<sst xmlns="http://schemas.openxmlformats.org/spreadsheetml/2006/main" count="57" uniqueCount="44">
  <si>
    <t xml:space="preserve">Anfangsbestand Finanzmittel: </t>
  </si>
  <si>
    <t>Zahlungsfähigkeit</t>
  </si>
  <si>
    <t xml:space="preserve">Finanzzuflüsse: </t>
  </si>
  <si>
    <t xml:space="preserve">Finanzabflüsse: </t>
  </si>
  <si>
    <t xml:space="preserve">Zahlungsfähigkeit: </t>
  </si>
  <si>
    <t>Liquiditätsplanung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</si>
  <si>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</si>
  <si>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</si>
  <si>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</si>
  <si>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</si>
  <si>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</si>
  <si>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</si>
  <si>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</si>
  <si>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</si>
  <si>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</si>
  <si>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</si>
  <si>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</si>
  <si>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</si>
  <si>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Einnahmen</t>
  </si>
  <si>
    <t xml:space="preserve">Außerordentl. Einnahmen: </t>
  </si>
  <si>
    <t xml:space="preserve">Vormonat: </t>
  </si>
  <si>
    <t xml:space="preserve">Laufender Monat: </t>
  </si>
  <si>
    <t xml:space="preserve">Steuerrückerstattungen: </t>
  </si>
  <si>
    <t>Ausgaben</t>
  </si>
  <si>
    <t xml:space="preserve">Sonst. Kosten (ohne AfA): </t>
  </si>
  <si>
    <t xml:space="preserve">Personalkosten: </t>
  </si>
  <si>
    <t xml:space="preserve">Wareneinkäufe: </t>
  </si>
  <si>
    <t xml:space="preserve">Kredittilgungen: </t>
  </si>
  <si>
    <t xml:space="preserve">Darlehnsrückzahlungen: </t>
  </si>
  <si>
    <t xml:space="preserve">Steuerzahlungen: </t>
  </si>
  <si>
    <t>Liquiditätsüberschuss/-unterdeckung</t>
  </si>
  <si>
    <t>Kreditlinien (Banken)</t>
  </si>
  <si>
    <t>Freie Liquidität</t>
  </si>
  <si>
    <t>Umsatzplanung</t>
  </si>
  <si>
    <t xml:space="preserve">Umsatz: </t>
  </si>
  <si>
    <t>Kreditlinien</t>
  </si>
  <si>
    <t>Kontostände (Jahresanfang)</t>
  </si>
  <si>
    <t>Summen</t>
  </si>
  <si>
    <t>Einnahmeverhältnis</t>
  </si>
  <si>
    <t xml:space="preserve">Monat: </t>
  </si>
  <si>
    <t xml:space="preserve">Bank 1: </t>
  </si>
  <si>
    <t xml:space="preserve">Bank 2: </t>
  </si>
  <si>
    <t xml:space="preserve">Bank 3: </t>
  </si>
  <si>
    <t xml:space="preserve">Umsatz Dez. Vorjahr: 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</si>
</sst>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right"/>
    </xf>
    <xf numFmtId="44" fontId="0" fillId="0" borderId="0" xfId="1" applyFont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5" borderId="0" xfId="0" applyFont="1" applyFill="1" applyAlignment="1">
      <alignment horizontal="left"/>
    </xf>
    <xf numFmtId="0" fontId="2" fillId="4" borderId="0" xfId="0" applyFont="1" applyFill="1"/>
    <xf numFmtId="0" fontId="2" fillId="6" borderId="0" xfId="0" applyFont="1" applyFill="1"/>
    <xf numFmtId="0" fontId="0" fillId="0" borderId="1" xfId="0" applyBorder="1"/>
    <xf numFmtId="0" fontId="0" fillId="0" borderId="2" xfId="0" applyBorder="1"/>
    <xf numFmtId="44" fontId="0" fillId="0" borderId="3" xfId="1" applyFont="1" applyBorder="1"/>
    <xf numFmtId="0" fontId="0" fillId="0" borderId="3" xfId="0" applyBorder="1"/>
    <xf numFmtId="44" fontId="0" fillId="0" borderId="4" xfId="1" applyFont="1" applyBorder="1"/>
    <xf numFmtId="9" fontId="0" fillId="0" borderId="0" xfId="2" applyFont="1"/>
    <xf numFmtId="44" fontId="0" fillId="0" borderId="0" xfId="0" applyNumberFormat="1" applyBorder="1" applyAlignment="1"/>
    <xf numFmtId="44" fontId="0" fillId="0" borderId="0" xfId="1" applyFont="1" applyBorder="1" applyAlignment="1"/>
    <xf numFmtId="44" fontId="0" fillId="3" borderId="0" xfId="1" applyFont="1" applyFill="1"/>
    <xf numFmtId="44" fontId="0" fillId="0" borderId="0" xfId="1" applyFont="1" applyBorder="1" applyAlignment="1">
      <alignment horizontal="center"/>
    </xf>
    <xf numFmtId="44" fontId="0" fillId="5" borderId="0" xfId="1" applyFont="1" applyFill="1"/>
    <xf numFmtId="44" fontId="0" fillId="4" borderId="0" xfId="1" applyFont="1" applyFill="1"/>
    <xf numFmtId="44" fontId="0" fillId="6" borderId="0" xfId="1" applyFont="1" applyFill="1"/>
    <xf numFmtId="44" fontId="0" fillId="2" borderId="0" xfId="1" applyFont="1" applyFill="1"/>
    <xf numFmtId="44" fontId="0" fillId="0" borderId="0" xfId="0" applyNumberFormat="1" applyBorder="1" applyAlignment="1">
      <alignment horizontal="center"/>
    </xf>
    <xf numFmtId="164" fontId="0" fillId="0" borderId="0" xfId="1" applyNumberFormat="1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</cellXfs>
  <cellStyles count="3">
    <cellStyle name="Prozent" xfId="2" builtinId="5"/>
    <cellStyle name="Standard" xfId="0" builtinId="0"/>
    <cellStyle name="Währung" xfId="1" builtinId="4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0"/>
  <sheetViews>
    <sheetView tabSelected="1" workbookViewId="0">
      <selection activeCell="B10" activeCellId="2" sqref="F5:H5 F6:H6 B10:D10"/>
    </sheetView>
  </sheetViews>
  <sheetFormatPr baseColWidth="10" defaultRowHeight="15"/>
  <cols>
    <col min="2" max="2" width="31" customWidth="1"/>
    <col min="3" max="3" width="12" style="2" bestFit="1" customWidth="1"/>
    <col min="4" max="4" width="15.7109375" customWidth="1"/>
  </cols>
  <sheetData>
    <row r="2" spans="2:8" ht="18.75">
      <c r="B2" s="28" t="s">
        <v>1</v>
      </c>
      <c r="C2" s="28"/>
    </row>
    <row r="4" spans="2:8">
      <c r="B4" s="1" t="s">
        <v>0</v>
      </c>
      <c r="C4" s="2">
        <v>25000</v>
      </c>
    </row>
    <row r="5" spans="2:8">
      <c r="B5" s="1" t="s">
        <v>2</v>
      </c>
      <c r="C5" s="2">
        <v>7500</v>
      </c>
      <c r="D5" s="3" t="str">
        <f>IF(C5&gt;C6,"Überliquidität","")</f>
        <v/>
      </c>
      <c r="F5" s="30"/>
      <c r="G5" s="30"/>
      <c r="H5" s="30"/>
    </row>
    <row r="6" spans="2:8">
      <c r="B6" s="1" t="s">
        <v>3</v>
      </c>
      <c r="C6" s="2">
        <v>31200</v>
      </c>
      <c r="D6" s="3" t="str">
        <f>IF(C6&gt;C5,"Unterliqudität","")</f>
        <v>Unterliqudität</v>
      </c>
      <c r="F6" s="30"/>
      <c r="G6" s="30"/>
      <c r="H6" s="30"/>
    </row>
    <row r="7" spans="2:8">
      <c r="B7" s="1"/>
    </row>
    <row r="8" spans="2:8">
      <c r="B8" s="1" t="s">
        <v>4</v>
      </c>
      <c r="C8" s="2" t="str">
        <f>IF((C4+C5-C6)&gt;=0,"gegeben","nicht vorhanden")</f>
        <v>gegeben</v>
      </c>
    </row>
    <row r="10" spans="2:8">
      <c r="B10" s="19"/>
      <c r="C10" s="19"/>
      <c r="D10" s="19"/>
    </row>
  </sheetData>
  <mergeCells count="1"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zoomScale="78" zoomScaleNormal="78" workbookViewId="0">
      <selection activeCell="A27" sqref="A27"/>
    </sheetView>
  </sheetViews>
  <sheetFormatPr baseColWidth="10" defaultRowHeight="15"/>
  <cols>
    <col min="1" max="1" width="27.42578125" customWidth="1"/>
    <col min="2" max="2" width="12.5703125" customWidth="1"/>
    <col min="3" max="3" width="12.7109375" customWidth="1"/>
    <col min="4" max="5" width="12.42578125" customWidth="1"/>
    <col min="6" max="6" width="13" customWidth="1"/>
    <col min="7" max="8" width="12.7109375" customWidth="1"/>
    <col min="9" max="9" width="12.42578125" customWidth="1"/>
    <col min="10" max="10" width="12.5703125" customWidth="1"/>
    <col min="11" max="11" width="12.42578125" customWidth="1"/>
    <col min="12" max="12" width="13" customWidth="1"/>
    <col min="13" max="13" width="13.140625" customWidth="1"/>
  </cols>
  <sheetData>
    <row r="1" spans="1:13" ht="23.25">
      <c r="A1" s="6" t="s">
        <v>5</v>
      </c>
    </row>
    <row r="3" spans="1:13"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</row>
    <row r="5" spans="1:13">
      <c r="A5" s="7" t="s">
        <v>18</v>
      </c>
      <c r="B5" s="25">
        <f>SUM(B6:B10)</f>
        <v>36025</v>
      </c>
      <c r="C5" s="25">
        <f t="shared" ref="C5:M5" si="0">SUM(C6:C10)</f>
        <v>25228.75</v>
      </c>
      <c r="D5" s="25">
        <f t="shared" si="0"/>
        <v>27527.75</v>
      </c>
      <c r="E5" s="25">
        <f t="shared" si="0"/>
        <v>35992.5</v>
      </c>
      <c r="F5" s="25">
        <f t="shared" si="0"/>
        <v>40776.5</v>
      </c>
      <c r="G5" s="25">
        <f t="shared" si="0"/>
        <v>33712.5</v>
      </c>
      <c r="H5" s="25">
        <f t="shared" si="0"/>
        <v>37750</v>
      </c>
      <c r="I5" s="25">
        <f t="shared" si="0"/>
        <v>23657.5</v>
      </c>
      <c r="J5" s="25">
        <f t="shared" si="0"/>
        <v>25343.75</v>
      </c>
      <c r="K5" s="25">
        <f t="shared" si="0"/>
        <v>33588.75</v>
      </c>
      <c r="L5" s="25">
        <f t="shared" si="0"/>
        <v>35712.5</v>
      </c>
      <c r="M5" s="25">
        <f t="shared" si="0"/>
        <v>39114.75</v>
      </c>
    </row>
    <row r="6" spans="1:13">
      <c r="A6" s="1" t="s">
        <v>21</v>
      </c>
      <c r="B6" s="2">
        <f>Umsatzplanung!B6*Kreditlinien!$C$13</f>
        <v>22350</v>
      </c>
      <c r="C6" s="2">
        <f>Umsatzplanung!C6*Kreditlinien!$C$13</f>
        <v>17778.75</v>
      </c>
      <c r="D6" s="2">
        <f>Umsatzplanung!D6*Kreditlinien!$C$13</f>
        <v>21601.5</v>
      </c>
      <c r="E6" s="2">
        <f>Umsatzplanung!E6*Kreditlinien!$C$13</f>
        <v>26292</v>
      </c>
      <c r="F6" s="2">
        <f>Umsatzplanung!F6*Kreditlinien!$C$13</f>
        <v>28012.5</v>
      </c>
      <c r="G6" s="2">
        <f>Umsatzplanung!G6*Kreditlinien!$C$13</f>
        <v>24375</v>
      </c>
      <c r="H6" s="2">
        <f>Umsatzplanung!H6*Kreditlinien!$C$13</f>
        <v>22125</v>
      </c>
      <c r="I6" s="2">
        <f>Umsatzplanung!I6*Kreditlinien!$C$13</f>
        <v>16282.5</v>
      </c>
      <c r="J6" s="2">
        <f>Umsatzplanung!J6*Kreditlinien!$C$13</f>
        <v>19916.25</v>
      </c>
      <c r="K6" s="2">
        <f>Umsatzplanung!K6*Kreditlinien!$C$13</f>
        <v>24450</v>
      </c>
      <c r="L6" s="2">
        <f>Umsatzplanung!L6*Kreditlinien!$C$13</f>
        <v>27562.5</v>
      </c>
      <c r="M6" s="2">
        <f>Umsatzplanung!M6*Kreditlinien!$C$13</f>
        <v>29927.25</v>
      </c>
    </row>
    <row r="7" spans="1:13">
      <c r="A7" s="1" t="s">
        <v>20</v>
      </c>
      <c r="B7" s="2">
        <f>Umsatzplanung!B7*Kreditlinien!C14</f>
        <v>8675</v>
      </c>
      <c r="C7" s="2">
        <f>Umsatzplanung!B6*Kreditlinien!$C$14</f>
        <v>7450</v>
      </c>
      <c r="D7" s="2">
        <f>Umsatzplanung!C6*Kreditlinien!$C$14</f>
        <v>5926.25</v>
      </c>
      <c r="E7" s="2">
        <f>Umsatzplanung!D6*Kreditlinien!$C$14</f>
        <v>7200.5</v>
      </c>
      <c r="F7" s="2">
        <f>Umsatzplanung!E6*Kreditlinien!$C$14</f>
        <v>8764</v>
      </c>
      <c r="G7" s="2">
        <f>Umsatzplanung!F6*Kreditlinien!$C$14</f>
        <v>9337.5</v>
      </c>
      <c r="H7" s="2">
        <f>Umsatzplanung!G6*Kreditlinien!$C$14</f>
        <v>8125</v>
      </c>
      <c r="I7" s="2">
        <f>Umsatzplanung!H6*Kreditlinien!$C$14</f>
        <v>7375</v>
      </c>
      <c r="J7" s="2">
        <f>Umsatzplanung!I6*Kreditlinien!$C$14</f>
        <v>5427.5</v>
      </c>
      <c r="K7" s="2">
        <f>Umsatzplanung!J6*Kreditlinien!$C$14</f>
        <v>6638.75</v>
      </c>
      <c r="L7" s="2">
        <f>Umsatzplanung!K6*Kreditlinien!$C$14</f>
        <v>8150</v>
      </c>
      <c r="M7" s="2">
        <f>Umsatzplanung!L6*Kreditlinien!$C$14</f>
        <v>9187.5</v>
      </c>
    </row>
    <row r="8" spans="1:13">
      <c r="A8" s="1" t="s">
        <v>19</v>
      </c>
      <c r="B8" s="19">
        <v>2500</v>
      </c>
      <c r="C8" s="19"/>
      <c r="D8" s="2"/>
      <c r="E8" s="2"/>
      <c r="F8" s="19"/>
      <c r="G8" s="19"/>
      <c r="H8" s="19">
        <v>5000</v>
      </c>
      <c r="I8" s="2"/>
      <c r="J8" s="2"/>
      <c r="K8" s="2"/>
      <c r="L8" s="2"/>
      <c r="M8" s="2"/>
    </row>
    <row r="9" spans="1:13">
      <c r="A9" s="1" t="s">
        <v>28</v>
      </c>
      <c r="B9" s="2">
        <v>2500</v>
      </c>
      <c r="C9" s="19"/>
      <c r="D9" s="19"/>
      <c r="E9" s="19">
        <v>2500</v>
      </c>
      <c r="F9" s="2"/>
      <c r="G9" s="2"/>
      <c r="H9" s="2">
        <v>2500</v>
      </c>
      <c r="I9" s="2"/>
      <c r="J9" s="2"/>
      <c r="K9" s="2">
        <v>2500</v>
      </c>
      <c r="L9" s="2"/>
      <c r="M9" s="2"/>
    </row>
    <row r="10" spans="1:13">
      <c r="A10" s="1" t="s">
        <v>22</v>
      </c>
      <c r="B10" s="19"/>
      <c r="C10" s="19"/>
      <c r="D10" s="19"/>
      <c r="E10" s="2"/>
      <c r="F10" s="2">
        <v>4000</v>
      </c>
      <c r="G10" s="2"/>
      <c r="H10" s="2"/>
      <c r="I10" s="2"/>
      <c r="J10" s="2"/>
      <c r="K10" s="2"/>
      <c r="L10" s="2"/>
      <c r="M10" s="2"/>
    </row>
    <row r="11" spans="1:1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8" t="s">
        <v>23</v>
      </c>
      <c r="B12" s="20">
        <f>SUM(B13:B17)</f>
        <v>30080</v>
      </c>
      <c r="C12" s="20">
        <f t="shared" ref="C12:M12" si="1">SUM(C13:C17)</f>
        <v>33723</v>
      </c>
      <c r="D12" s="20">
        <f t="shared" si="1"/>
        <v>34341.199999999997</v>
      </c>
      <c r="E12" s="20">
        <f t="shared" si="1"/>
        <v>33734.199999999997</v>
      </c>
      <c r="F12" s="20">
        <f t="shared" si="1"/>
        <v>35840.6</v>
      </c>
      <c r="G12" s="20">
        <f t="shared" si="1"/>
        <v>37720</v>
      </c>
      <c r="H12" s="20">
        <f t="shared" si="1"/>
        <v>31000</v>
      </c>
      <c r="I12" s="20">
        <f t="shared" si="1"/>
        <v>33226</v>
      </c>
      <c r="J12" s="20">
        <f t="shared" si="1"/>
        <v>33733</v>
      </c>
      <c r="K12" s="20">
        <f t="shared" si="1"/>
        <v>33080</v>
      </c>
      <c r="L12" s="20">
        <f t="shared" si="1"/>
        <v>34850</v>
      </c>
      <c r="M12" s="20">
        <f t="shared" si="1"/>
        <v>44901.8</v>
      </c>
    </row>
    <row r="13" spans="1:13">
      <c r="A13" s="1" t="s">
        <v>26</v>
      </c>
      <c r="B13" s="2">
        <v>17580</v>
      </c>
      <c r="C13" s="2">
        <v>13623</v>
      </c>
      <c r="D13" s="2">
        <v>16741.2</v>
      </c>
      <c r="E13" s="2">
        <v>19834.2</v>
      </c>
      <c r="F13" s="2">
        <v>22140.6</v>
      </c>
      <c r="G13" s="2">
        <v>19020</v>
      </c>
      <c r="H13" s="2">
        <v>17100</v>
      </c>
      <c r="I13" s="2">
        <v>11826</v>
      </c>
      <c r="J13" s="2">
        <v>14733</v>
      </c>
      <c r="K13" s="2">
        <v>19080</v>
      </c>
      <c r="L13" s="2">
        <v>20850</v>
      </c>
      <c r="M13" s="2">
        <v>23401.8</v>
      </c>
    </row>
    <row r="14" spans="1:13">
      <c r="A14" s="1" t="s">
        <v>25</v>
      </c>
      <c r="B14" s="2">
        <v>6400</v>
      </c>
      <c r="C14" s="2">
        <v>6400</v>
      </c>
      <c r="D14" s="2">
        <v>6400</v>
      </c>
      <c r="E14" s="2">
        <v>7800</v>
      </c>
      <c r="F14" s="2">
        <v>7800</v>
      </c>
      <c r="G14" s="2">
        <v>7800</v>
      </c>
      <c r="H14" s="2">
        <v>7800</v>
      </c>
      <c r="I14" s="2">
        <v>7800</v>
      </c>
      <c r="J14" s="2">
        <v>7800</v>
      </c>
      <c r="K14" s="2">
        <v>7800</v>
      </c>
      <c r="L14" s="2">
        <v>7800</v>
      </c>
      <c r="M14" s="2">
        <v>9600</v>
      </c>
    </row>
    <row r="15" spans="1:13">
      <c r="A15" s="1" t="s">
        <v>24</v>
      </c>
      <c r="B15" s="19">
        <v>6100</v>
      </c>
      <c r="C15" s="19">
        <v>6200</v>
      </c>
      <c r="D15" s="2">
        <v>6200</v>
      </c>
      <c r="E15" s="2">
        <v>6100</v>
      </c>
      <c r="F15" s="2">
        <v>5900</v>
      </c>
      <c r="G15" s="2">
        <v>5900</v>
      </c>
      <c r="H15" s="2">
        <v>6100</v>
      </c>
      <c r="I15" s="2">
        <v>6100</v>
      </c>
      <c r="J15" s="2">
        <v>6200</v>
      </c>
      <c r="K15" s="2">
        <v>6200</v>
      </c>
      <c r="L15" s="2">
        <v>6200</v>
      </c>
      <c r="M15" s="2">
        <v>6900</v>
      </c>
    </row>
    <row r="16" spans="1:13">
      <c r="A16" s="1" t="s">
        <v>27</v>
      </c>
      <c r="B16" s="19"/>
      <c r="C16" s="19"/>
      <c r="D16" s="19">
        <v>5000</v>
      </c>
      <c r="E16" s="2"/>
      <c r="F16" s="2"/>
      <c r="G16" s="2">
        <v>5000</v>
      </c>
      <c r="H16" s="2"/>
      <c r="I16" s="2"/>
      <c r="J16" s="2">
        <v>5000</v>
      </c>
      <c r="K16" s="2"/>
      <c r="L16" s="2"/>
      <c r="M16" s="2">
        <v>5000</v>
      </c>
    </row>
    <row r="17" spans="1:13">
      <c r="A17" s="1" t="s">
        <v>29</v>
      </c>
      <c r="B17" s="21"/>
      <c r="C17" s="2">
        <v>7500</v>
      </c>
      <c r="D17" s="2"/>
      <c r="E17" s="2"/>
      <c r="F17" s="2"/>
      <c r="G17" s="2"/>
      <c r="H17" s="2"/>
      <c r="I17" s="2">
        <v>7500</v>
      </c>
      <c r="J17" s="2"/>
      <c r="K17" s="2"/>
      <c r="L17" s="2"/>
      <c r="M17" s="2"/>
    </row>
    <row r="18" spans="1:13">
      <c r="B18" s="4" t="str">
        <f>IF(B19&lt;0,"Achtung!","")</f>
        <v/>
      </c>
      <c r="C18" s="4" t="str">
        <f t="shared" ref="C18:M18" si="2">IF(C19&lt;0,"Achtung!","")</f>
        <v>Achtung!</v>
      </c>
      <c r="D18" s="4" t="str">
        <f t="shared" si="2"/>
        <v>Achtung!</v>
      </c>
      <c r="E18" s="4" t="str">
        <f t="shared" si="2"/>
        <v/>
      </c>
      <c r="F18" s="4" t="str">
        <f t="shared" si="2"/>
        <v/>
      </c>
      <c r="G18" s="4" t="str">
        <f t="shared" si="2"/>
        <v>Achtung!</v>
      </c>
      <c r="H18" s="4" t="str">
        <f t="shared" si="2"/>
        <v/>
      </c>
      <c r="I18" s="4" t="str">
        <f t="shared" si="2"/>
        <v>Achtung!</v>
      </c>
      <c r="J18" s="4" t="str">
        <f t="shared" si="2"/>
        <v>Achtung!</v>
      </c>
      <c r="K18" s="4" t="str">
        <f t="shared" si="2"/>
        <v/>
      </c>
      <c r="L18" s="4" t="str">
        <f t="shared" si="2"/>
        <v/>
      </c>
      <c r="M18" s="4" t="str">
        <f t="shared" si="2"/>
        <v>Achtung!</v>
      </c>
    </row>
    <row r="19" spans="1:13">
      <c r="A19" s="9" t="s">
        <v>30</v>
      </c>
      <c r="B19" s="22">
        <f>B5-B12</f>
        <v>5945</v>
      </c>
      <c r="C19" s="22">
        <f t="shared" ref="C19:M19" si="3">C5-C12</f>
        <v>-8494.25</v>
      </c>
      <c r="D19" s="22">
        <f t="shared" si="3"/>
        <v>-6813.4499999999971</v>
      </c>
      <c r="E19" s="22">
        <f t="shared" si="3"/>
        <v>2258.3000000000029</v>
      </c>
      <c r="F19" s="22">
        <f t="shared" si="3"/>
        <v>4935.9000000000015</v>
      </c>
      <c r="G19" s="22">
        <f t="shared" si="3"/>
        <v>-4007.5</v>
      </c>
      <c r="H19" s="22">
        <f t="shared" si="3"/>
        <v>6750</v>
      </c>
      <c r="I19" s="22">
        <f t="shared" si="3"/>
        <v>-9568.5</v>
      </c>
      <c r="J19" s="22">
        <f t="shared" si="3"/>
        <v>-8389.25</v>
      </c>
      <c r="K19" s="22">
        <f t="shared" si="3"/>
        <v>508.75</v>
      </c>
      <c r="L19" s="22">
        <f t="shared" si="3"/>
        <v>862.5</v>
      </c>
      <c r="M19" s="22">
        <f t="shared" si="3"/>
        <v>-5787.0500000000029</v>
      </c>
    </row>
    <row r="20" spans="1:1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>
      <c r="A21" s="10" t="s">
        <v>31</v>
      </c>
      <c r="B21" s="23">
        <f>Kreditlinien!$C$8</f>
        <v>30000</v>
      </c>
      <c r="C21" s="23">
        <f>Kreditlinien!$C$8</f>
        <v>30000</v>
      </c>
      <c r="D21" s="23">
        <f>Kreditlinien!$C$8</f>
        <v>30000</v>
      </c>
      <c r="E21" s="23">
        <f>Kreditlinien!$C$8</f>
        <v>30000</v>
      </c>
      <c r="F21" s="23">
        <f>Kreditlinien!$C$8</f>
        <v>30000</v>
      </c>
      <c r="G21" s="23">
        <f>Kreditlinien!$C$8</f>
        <v>30000</v>
      </c>
      <c r="H21" s="23">
        <f>Kreditlinien!$C$8</f>
        <v>30000</v>
      </c>
      <c r="I21" s="23">
        <f>Kreditlinien!$C$8</f>
        <v>30000</v>
      </c>
      <c r="J21" s="23">
        <f>Kreditlinien!$C$8</f>
        <v>30000</v>
      </c>
      <c r="K21" s="23">
        <f>Kreditlinien!$C$8</f>
        <v>30000</v>
      </c>
      <c r="L21" s="23">
        <f>Kreditlinien!$C$8</f>
        <v>30000</v>
      </c>
      <c r="M21" s="23">
        <f>Kreditlinien!$C$8</f>
        <v>30000</v>
      </c>
    </row>
    <row r="22" spans="1:1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>
      <c r="A23" s="11" t="s">
        <v>32</v>
      </c>
      <c r="B23" s="24">
        <f>B19+B21+Kreditlinien!$F$8</f>
        <v>32545</v>
      </c>
      <c r="C23" s="24">
        <f>B23+C19</f>
        <v>24050.75</v>
      </c>
      <c r="D23" s="24">
        <f t="shared" ref="D23:M23" si="4">C23+D19</f>
        <v>17237.300000000003</v>
      </c>
      <c r="E23" s="24">
        <f t="shared" si="4"/>
        <v>19495.600000000006</v>
      </c>
      <c r="F23" s="24">
        <f t="shared" si="4"/>
        <v>24431.500000000007</v>
      </c>
      <c r="G23" s="24">
        <f t="shared" si="4"/>
        <v>20424.000000000007</v>
      </c>
      <c r="H23" s="24">
        <f t="shared" si="4"/>
        <v>27174.000000000007</v>
      </c>
      <c r="I23" s="24">
        <f t="shared" si="4"/>
        <v>17605.500000000007</v>
      </c>
      <c r="J23" s="24">
        <f t="shared" si="4"/>
        <v>9216.2500000000073</v>
      </c>
      <c r="K23" s="24">
        <f t="shared" si="4"/>
        <v>9725.0000000000073</v>
      </c>
      <c r="L23" s="24">
        <f t="shared" si="4"/>
        <v>10587.500000000007</v>
      </c>
      <c r="M23" s="24">
        <f t="shared" si="4"/>
        <v>4800.4500000000044</v>
      </c>
    </row>
    <row r="25" spans="1:13">
      <c r="D25" s="18"/>
      <c r="E25" s="18"/>
    </row>
    <row r="26" spans="1:13">
      <c r="C26" s="26"/>
    </row>
    <row r="28" spans="1:13">
      <c r="B28" s="18"/>
      <c r="C28" s="18"/>
      <c r="D28" s="18"/>
    </row>
  </sheetData>
  <conditionalFormatting sqref="B19:M19">
    <cfRule type="cellIs" dxfId="0" priority="1" operator="lessThan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"/>
  <sheetViews>
    <sheetView zoomScale="84" zoomScaleNormal="84" workbookViewId="0">
      <selection activeCell="D22" sqref="D22"/>
    </sheetView>
  </sheetViews>
  <sheetFormatPr baseColWidth="10" defaultRowHeight="15"/>
  <cols>
    <col min="1" max="1" width="21" customWidth="1"/>
    <col min="2" max="2" width="12" bestFit="1" customWidth="1"/>
  </cols>
  <sheetData>
    <row r="1" spans="1:13" ht="23.25">
      <c r="A1" s="6" t="s">
        <v>33</v>
      </c>
    </row>
    <row r="4" spans="1:13"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 t="s">
        <v>17</v>
      </c>
    </row>
    <row r="6" spans="1:13">
      <c r="A6" s="1" t="s">
        <v>34</v>
      </c>
      <c r="B6" s="27">
        <v>29800</v>
      </c>
      <c r="C6" s="27">
        <v>23705</v>
      </c>
      <c r="D6" s="27">
        <v>28802</v>
      </c>
      <c r="E6" s="27">
        <v>35056</v>
      </c>
      <c r="F6" s="27">
        <v>37350</v>
      </c>
      <c r="G6" s="27">
        <v>32500</v>
      </c>
      <c r="H6" s="27">
        <v>29500</v>
      </c>
      <c r="I6" s="27">
        <v>21710</v>
      </c>
      <c r="J6" s="27">
        <v>26555</v>
      </c>
      <c r="K6" s="27">
        <v>32600</v>
      </c>
      <c r="L6" s="27">
        <v>36750</v>
      </c>
      <c r="M6" s="27">
        <v>39903</v>
      </c>
    </row>
    <row r="7" spans="1:13">
      <c r="A7" s="1" t="s">
        <v>43</v>
      </c>
      <c r="B7" s="27">
        <v>34700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G14"/>
  <sheetViews>
    <sheetView workbookViewId="0">
      <selection activeCell="F7" sqref="F7"/>
    </sheetView>
  </sheetViews>
  <sheetFormatPr baseColWidth="10" defaultRowHeight="15"/>
  <cols>
    <col min="3" max="3" width="12" bestFit="1" customWidth="1"/>
    <col min="5" max="5" width="14.140625" customWidth="1"/>
    <col min="6" max="6" width="13.42578125" customWidth="1"/>
  </cols>
  <sheetData>
    <row r="2" spans="2:7">
      <c r="B2" s="29" t="s">
        <v>35</v>
      </c>
      <c r="C2" s="29"/>
      <c r="D2" s="12"/>
      <c r="E2" s="29" t="s">
        <v>36</v>
      </c>
      <c r="F2" s="29"/>
    </row>
    <row r="4" spans="2:7">
      <c r="B4" s="1" t="s">
        <v>40</v>
      </c>
      <c r="C4" s="2">
        <v>25000</v>
      </c>
      <c r="F4" s="2">
        <v>-5725</v>
      </c>
    </row>
    <row r="5" spans="2:7">
      <c r="B5" s="1" t="s">
        <v>41</v>
      </c>
      <c r="C5" s="18">
        <v>5000</v>
      </c>
      <c r="D5" s="18"/>
      <c r="F5" s="19">
        <v>2175</v>
      </c>
      <c r="G5" s="19"/>
    </row>
    <row r="6" spans="2:7">
      <c r="B6" s="1" t="s">
        <v>42</v>
      </c>
      <c r="C6" s="2"/>
      <c r="F6" s="2">
        <v>150</v>
      </c>
    </row>
    <row r="7" spans="2:7">
      <c r="C7" s="2"/>
      <c r="F7" s="2"/>
    </row>
    <row r="8" spans="2:7">
      <c r="B8" s="13" t="s">
        <v>37</v>
      </c>
      <c r="C8" s="14">
        <f>SUM(C4:C6)</f>
        <v>30000</v>
      </c>
      <c r="D8" s="15"/>
      <c r="E8" s="15"/>
      <c r="F8" s="16">
        <f>SUM(F4:F6)</f>
        <v>-3400</v>
      </c>
    </row>
    <row r="11" spans="2:7">
      <c r="B11" s="29" t="s">
        <v>38</v>
      </c>
      <c r="C11" s="29"/>
    </row>
    <row r="13" spans="2:7">
      <c r="B13" s="1" t="s">
        <v>39</v>
      </c>
      <c r="C13" s="17">
        <v>0.75</v>
      </c>
    </row>
    <row r="14" spans="2:7">
      <c r="B14" s="1" t="s">
        <v>20</v>
      </c>
      <c r="C14" s="17">
        <v>0.25</v>
      </c>
    </row>
  </sheetData>
  <mergeCells count="3">
    <mergeCell ref="B2:C2"/>
    <mergeCell ref="E2:F2"/>
    <mergeCell ref="B11:C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Zahlungsfähigkeit</vt:lpstr>
      <vt:lpstr>Liquiditätsplanung</vt:lpstr>
      <vt:lpstr>Umsatzplanung</vt:lpstr>
      <vt:lpstr>Kreditlinien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2008-12-06T09:32:55Z</dcterms:created>
  <dcterms:modified xsi:type="dcterms:W3CDTF">2009-04-15T11:49:35Z</dcterms:modified>
</cp:coreProperties>
</file>