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720" yWindow="645" windowWidth="14670" windowHeight="7590"/>
  </bookViews>
  <sheets>
    <sheet name="Zentralnavigation" sheetId="13" r:id="rId1"/>
    <sheet name="Focus 1" sheetId="10" r:id="rId2"/>
    <sheet name="Focus 2" sheetId="11" r:id="rId3"/>
    <sheet name="Focus 3" sheetId="12" r:id="rId4"/>
    <sheet name="Basis 1" sheetId="2" r:id="rId5"/>
    <sheet name="Listen 1" sheetId="3" r:id="rId6"/>
    <sheet name="Daten 1 Ist09" sheetId="4" r:id="rId7"/>
    <sheet name="Daten 2 Ist08" sheetId="6" r:id="rId8"/>
    <sheet name="Daten 3 Ist07" sheetId="7" r:id="rId9"/>
    <sheet name="Parameter 1" sheetId="8" r:id="rId10"/>
    <sheet name="Namensliste" sheetId="5" r:id="rId11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AB7" i="7"/>
  <c r="S7"/>
  <c r="R7"/>
  <c r="AF18" i="2"/>
  <c r="AF16"/>
  <c r="AF17"/>
  <c r="AF15"/>
  <c r="S7" i="6" l="1"/>
  <c r="S7" i="4"/>
  <c r="S12" i="6"/>
  <c r="S13"/>
  <c r="S14"/>
  <c r="S15"/>
  <c r="S16"/>
  <c r="S17"/>
  <c r="S18"/>
  <c r="S19"/>
  <c r="S20"/>
  <c r="S21"/>
  <c r="S22"/>
  <c r="S23"/>
  <c r="S12" i="7"/>
  <c r="S13"/>
  <c r="S14"/>
  <c r="S15"/>
  <c r="S16"/>
  <c r="S17"/>
  <c r="S18"/>
  <c r="S19"/>
  <c r="S20"/>
  <c r="S21"/>
  <c r="S22"/>
  <c r="S23"/>
  <c r="S12" i="4"/>
  <c r="S13"/>
  <c r="S14"/>
  <c r="S15"/>
  <c r="S16"/>
  <c r="S17"/>
  <c r="S18"/>
  <c r="S19"/>
  <c r="S20"/>
  <c r="S21"/>
  <c r="S22"/>
  <c r="S23"/>
  <c r="G8" i="6" l="1"/>
  <c r="C2" i="2" l="1"/>
  <c r="G8" i="4" l="1"/>
  <c r="M2" i="2" l="1"/>
  <c r="V5" i="4"/>
  <c r="R7"/>
  <c r="K8"/>
  <c r="C3" i="2" s="1"/>
  <c r="C4" s="1"/>
  <c r="G8" i="13" s="1"/>
  <c r="G8" i="7"/>
  <c r="G8" i="11" l="1"/>
  <c r="G8" i="12"/>
  <c r="L2" i="2"/>
  <c r="K8" i="6"/>
  <c r="K8" i="7"/>
  <c r="L7" i="6"/>
  <c r="M7"/>
  <c r="N7"/>
  <c r="O7"/>
  <c r="P7"/>
  <c r="Q7"/>
  <c r="R7"/>
  <c r="L7" i="7"/>
  <c r="M7"/>
  <c r="N7"/>
  <c r="O7"/>
  <c r="P7"/>
  <c r="Q7"/>
  <c r="L7" i="4"/>
  <c r="M7"/>
  <c r="N7"/>
  <c r="O7"/>
  <c r="P7"/>
  <c r="Q7"/>
  <c r="AB5" i="7"/>
  <c r="AA5"/>
  <c r="Z5"/>
  <c r="Z23" s="1"/>
  <c r="Y5"/>
  <c r="Y22" s="1"/>
  <c r="X5"/>
  <c r="X23" s="1"/>
  <c r="W5"/>
  <c r="W22" s="1"/>
  <c r="V5"/>
  <c r="V23" s="1"/>
  <c r="AB5" i="6"/>
  <c r="AB22" s="1"/>
  <c r="AA5"/>
  <c r="AA23" s="1"/>
  <c r="Z5"/>
  <c r="Z22" s="1"/>
  <c r="Y5"/>
  <c r="Y23" s="1"/>
  <c r="X5"/>
  <c r="X22" s="1"/>
  <c r="W5"/>
  <c r="W23" s="1"/>
  <c r="V5"/>
  <c r="V22" s="1"/>
  <c r="W5" i="4"/>
  <c r="W12" s="1"/>
  <c r="X5"/>
  <c r="X12" s="1"/>
  <c r="Y5"/>
  <c r="Y12" s="1"/>
  <c r="Z5"/>
  <c r="Z12" s="1"/>
  <c r="AA5"/>
  <c r="AA12" s="1"/>
  <c r="AB5"/>
  <c r="AB12" s="1"/>
  <c r="V12"/>
  <c r="M9" i="2"/>
  <c r="L9"/>
  <c r="M20"/>
  <c r="M26"/>
  <c r="L19"/>
  <c r="AL15"/>
  <c r="L15"/>
  <c r="L26"/>
  <c r="L14"/>
  <c r="L25"/>
  <c r="L23"/>
  <c r="AK17"/>
  <c r="L17"/>
  <c r="M19"/>
  <c r="AI17"/>
  <c r="L20"/>
  <c r="M24"/>
  <c r="AM17"/>
  <c r="AN17"/>
  <c r="P15"/>
  <c r="AG15"/>
  <c r="AL17"/>
  <c r="L18"/>
  <c r="AI15"/>
  <c r="O15"/>
  <c r="L21"/>
  <c r="AH15"/>
  <c r="M15"/>
  <c r="M18"/>
  <c r="M17"/>
  <c r="M22"/>
  <c r="M23"/>
  <c r="L22"/>
  <c r="M14"/>
  <c r="AM15"/>
  <c r="M16"/>
  <c r="AJ17"/>
  <c r="L24"/>
  <c r="AK15"/>
  <c r="AH17"/>
  <c r="AN15"/>
  <c r="AJ15"/>
  <c r="L16"/>
  <c r="M21"/>
  <c r="M25"/>
  <c r="AG17"/>
  <c r="S23" l="1"/>
  <c r="S18"/>
  <c r="N34" i="10" s="1"/>
  <c r="S19" i="2"/>
  <c r="S25"/>
  <c r="U34" i="10" s="1"/>
  <c r="S22" i="2"/>
  <c r="R34" i="10" s="1"/>
  <c r="S15" i="2"/>
  <c r="K34" i="10" s="1"/>
  <c r="S26" i="2"/>
  <c r="V34" i="10" s="1"/>
  <c r="S21" i="2"/>
  <c r="R20"/>
  <c r="P33" i="10" s="1"/>
  <c r="R16" i="2"/>
  <c r="L33" i="10" s="1"/>
  <c r="R22" i="2"/>
  <c r="R24"/>
  <c r="T33" i="10" s="1"/>
  <c r="R19" i="2"/>
  <c r="O33" i="10" s="1"/>
  <c r="R17" i="2"/>
  <c r="M33" i="10" s="1"/>
  <c r="R23" i="2"/>
  <c r="S33" i="10" s="1"/>
  <c r="R26" i="2"/>
  <c r="R25"/>
  <c r="U33" i="10" s="1"/>
  <c r="R15" i="2"/>
  <c r="K33" i="10" s="1"/>
  <c r="R21" i="2"/>
  <c r="Q33" i="10" s="1"/>
  <c r="R18" i="2"/>
  <c r="S24"/>
  <c r="S17"/>
  <c r="S20"/>
  <c r="P34" i="10" s="1"/>
  <c r="S16" i="2"/>
  <c r="L34" i="10" s="1"/>
  <c r="Z34"/>
  <c r="Z33"/>
  <c r="S34"/>
  <c r="Q34"/>
  <c r="O34"/>
  <c r="M34"/>
  <c r="T34"/>
  <c r="S14" i="2"/>
  <c r="J34" i="10" s="1"/>
  <c r="P14" i="2"/>
  <c r="O14"/>
  <c r="R14"/>
  <c r="AC12" i="4"/>
  <c r="W14" i="2"/>
  <c r="V14"/>
  <c r="AA14" i="7"/>
  <c r="AA16"/>
  <c r="AA18"/>
  <c r="AA19"/>
  <c r="AA21"/>
  <c r="AA23"/>
  <c r="AA12"/>
  <c r="AA13"/>
  <c r="AA15"/>
  <c r="AA17"/>
  <c r="AA20"/>
  <c r="AA22"/>
  <c r="X12"/>
  <c r="X14"/>
  <c r="X16"/>
  <c r="X18"/>
  <c r="X20"/>
  <c r="X22"/>
  <c r="V12"/>
  <c r="Z12"/>
  <c r="V14"/>
  <c r="Z14"/>
  <c r="V16"/>
  <c r="Z16"/>
  <c r="V18"/>
  <c r="Z18"/>
  <c r="V20"/>
  <c r="Z20"/>
  <c r="V22"/>
  <c r="Z22"/>
  <c r="Y12" i="6"/>
  <c r="AA14"/>
  <c r="W18"/>
  <c r="Y20"/>
  <c r="AA22"/>
  <c r="W13" i="7"/>
  <c r="Y13"/>
  <c r="W15"/>
  <c r="Y15"/>
  <c r="W17"/>
  <c r="Y17"/>
  <c r="W19"/>
  <c r="Y19"/>
  <c r="W21"/>
  <c r="Y21"/>
  <c r="W23"/>
  <c r="Y23"/>
  <c r="W14" i="6"/>
  <c r="Y16"/>
  <c r="AA18"/>
  <c r="W22"/>
  <c r="W12" i="7"/>
  <c r="Y12"/>
  <c r="V13"/>
  <c r="X13"/>
  <c r="Z13"/>
  <c r="W14"/>
  <c r="Y14"/>
  <c r="V15"/>
  <c r="X15"/>
  <c r="Z15"/>
  <c r="W16"/>
  <c r="Y16"/>
  <c r="V17"/>
  <c r="X17"/>
  <c r="Z17"/>
  <c r="W18"/>
  <c r="Y18"/>
  <c r="V19"/>
  <c r="X19"/>
  <c r="Z19"/>
  <c r="W20"/>
  <c r="Y20"/>
  <c r="V21"/>
  <c r="X21"/>
  <c r="Z21"/>
  <c r="W12" i="6"/>
  <c r="AA12"/>
  <c r="Y14"/>
  <c r="W16"/>
  <c r="AA16"/>
  <c r="Y18"/>
  <c r="W20"/>
  <c r="AA20"/>
  <c r="Y22"/>
  <c r="V13"/>
  <c r="X13"/>
  <c r="Z13"/>
  <c r="AB13"/>
  <c r="V15"/>
  <c r="X15"/>
  <c r="Z15"/>
  <c r="AB15"/>
  <c r="V17"/>
  <c r="X17"/>
  <c r="Z17"/>
  <c r="AB17"/>
  <c r="V19"/>
  <c r="X19"/>
  <c r="Z19"/>
  <c r="AB19"/>
  <c r="V21"/>
  <c r="X21"/>
  <c r="Z21"/>
  <c r="AB21"/>
  <c r="V23"/>
  <c r="X23"/>
  <c r="Z23"/>
  <c r="AB23"/>
  <c r="V12"/>
  <c r="X12"/>
  <c r="Z12"/>
  <c r="AB12"/>
  <c r="W13"/>
  <c r="Y13"/>
  <c r="AA13"/>
  <c r="V14"/>
  <c r="X14"/>
  <c r="Z14"/>
  <c r="AB14"/>
  <c r="W15"/>
  <c r="Y15"/>
  <c r="AA15"/>
  <c r="V16"/>
  <c r="X16"/>
  <c r="Z16"/>
  <c r="AB16"/>
  <c r="W17"/>
  <c r="Y17"/>
  <c r="AA17"/>
  <c r="V18"/>
  <c r="X18"/>
  <c r="Z18"/>
  <c r="AB18"/>
  <c r="W19"/>
  <c r="Y19"/>
  <c r="AA19"/>
  <c r="V20"/>
  <c r="X20"/>
  <c r="Z20"/>
  <c r="AB20"/>
  <c r="W21"/>
  <c r="Y21"/>
  <c r="AA21"/>
  <c r="AA23" i="4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AB23"/>
  <c r="Z23"/>
  <c r="X23"/>
  <c r="AB22"/>
  <c r="Z22"/>
  <c r="X22"/>
  <c r="AB21"/>
  <c r="Z21"/>
  <c r="X21"/>
  <c r="AB20"/>
  <c r="Z20"/>
  <c r="X20"/>
  <c r="AB19"/>
  <c r="Z19"/>
  <c r="X19"/>
  <c r="AB18"/>
  <c r="Z18"/>
  <c r="X18"/>
  <c r="AB17"/>
  <c r="Z17"/>
  <c r="X17"/>
  <c r="AB16"/>
  <c r="Z16"/>
  <c r="X16"/>
  <c r="AB15"/>
  <c r="Z15"/>
  <c r="X15"/>
  <c r="AB14"/>
  <c r="Z14"/>
  <c r="X14"/>
  <c r="AB13"/>
  <c r="Z13"/>
  <c r="X13"/>
  <c r="V23"/>
  <c r="V21"/>
  <c r="V19"/>
  <c r="V17"/>
  <c r="V15"/>
  <c r="V13"/>
  <c r="V22"/>
  <c r="V20"/>
  <c r="V18"/>
  <c r="V16"/>
  <c r="V14"/>
  <c r="V21" i="2"/>
  <c r="W23"/>
  <c r="W25"/>
  <c r="V17"/>
  <c r="V18"/>
  <c r="V24"/>
  <c r="W22"/>
  <c r="V15"/>
  <c r="W16"/>
  <c r="V16"/>
  <c r="V26"/>
  <c r="W21"/>
  <c r="W24"/>
  <c r="V20"/>
  <c r="V25"/>
  <c r="W15"/>
  <c r="W17"/>
  <c r="W26"/>
  <c r="W19"/>
  <c r="W18"/>
  <c r="V22"/>
  <c r="V23"/>
  <c r="W20"/>
  <c r="V19"/>
  <c r="V33" i="10" l="1"/>
  <c r="R33"/>
  <c r="N33"/>
  <c r="AB14" i="2"/>
  <c r="Y14"/>
  <c r="AC14"/>
  <c r="Z14"/>
  <c r="J33" i="10"/>
  <c r="AC14" i="4"/>
  <c r="AC18"/>
  <c r="AC22"/>
  <c r="AC15"/>
  <c r="AC19"/>
  <c r="AC23"/>
  <c r="AC22" i="7"/>
  <c r="AC16" i="4"/>
  <c r="AC20"/>
  <c r="AC13"/>
  <c r="AC17"/>
  <c r="AC21"/>
  <c r="AC23" i="7"/>
  <c r="AC22" i="6"/>
  <c r="AC18"/>
  <c r="AC14"/>
  <c r="AC19" i="7"/>
  <c r="AC15"/>
  <c r="AC20"/>
  <c r="AC18"/>
  <c r="AC16"/>
  <c r="AC14"/>
  <c r="AC12"/>
  <c r="AC20" i="6"/>
  <c r="AC16"/>
  <c r="AC12"/>
  <c r="AC23"/>
  <c r="AC21"/>
  <c r="AC19"/>
  <c r="AC17"/>
  <c r="AC15"/>
  <c r="AC13"/>
  <c r="AC21" i="7"/>
  <c r="AC17"/>
  <c r="AC13"/>
  <c r="V7" i="4"/>
  <c r="Y7"/>
  <c r="Z7"/>
  <c r="W7"/>
  <c r="AA7"/>
  <c r="X7"/>
  <c r="AB7"/>
  <c r="Z7" i="6"/>
  <c r="V7"/>
  <c r="AA7"/>
  <c r="Y7" i="7"/>
  <c r="Y7" i="6"/>
  <c r="V7" i="7"/>
  <c r="X7"/>
  <c r="AB7" i="6"/>
  <c r="X7"/>
  <c r="W7"/>
  <c r="AA7" i="7"/>
  <c r="W7"/>
  <c r="Z7"/>
  <c r="AH18" i="2"/>
  <c r="AL18"/>
  <c r="AG16"/>
  <c r="AM16"/>
  <c r="AI18"/>
  <c r="AK16"/>
  <c r="AK18"/>
  <c r="AI16"/>
  <c r="AG18"/>
  <c r="Y15"/>
  <c r="AL16"/>
  <c r="AH16"/>
  <c r="AJ16"/>
  <c r="AM18"/>
  <c r="Z15"/>
  <c r="AJ18"/>
  <c r="AB24" l="1"/>
  <c r="AB23"/>
  <c r="AB15"/>
  <c r="K33" i="11" s="1"/>
  <c r="AB21" i="2"/>
  <c r="AB20"/>
  <c r="P33" i="11" s="1"/>
  <c r="AB17" i="2"/>
  <c r="M33" i="11" s="1"/>
  <c r="AB22" i="2"/>
  <c r="AB25"/>
  <c r="AB18"/>
  <c r="AB26"/>
  <c r="AB16"/>
  <c r="AB19"/>
  <c r="AC22"/>
  <c r="AC16"/>
  <c r="L34" i="11" s="1"/>
  <c r="AC18" i="2"/>
  <c r="AC25"/>
  <c r="AC21"/>
  <c r="Q34" i="11" s="1"/>
  <c r="AC23" i="2"/>
  <c r="S34" i="11" s="1"/>
  <c r="AC26" i="2"/>
  <c r="AC17"/>
  <c r="AC24"/>
  <c r="AC20"/>
  <c r="AC15"/>
  <c r="AC19"/>
  <c r="AC7" i="7"/>
  <c r="J34" i="11"/>
  <c r="J33"/>
  <c r="Z33"/>
  <c r="AD12" i="4"/>
  <c r="AD21"/>
  <c r="AD19"/>
  <c r="AD14"/>
  <c r="AD22"/>
  <c r="AD23"/>
  <c r="AD15"/>
  <c r="AD13" i="7"/>
  <c r="AD15" i="6"/>
  <c r="AD22" i="7"/>
  <c r="AD17"/>
  <c r="AD13" i="6"/>
  <c r="AD17"/>
  <c r="AD21"/>
  <c r="AD12"/>
  <c r="AD20"/>
  <c r="AD14" i="7"/>
  <c r="AD18"/>
  <c r="AD15"/>
  <c r="AD14" i="6"/>
  <c r="AD23" i="7"/>
  <c r="AD17" i="4"/>
  <c r="AD20"/>
  <c r="AD18"/>
  <c r="AD21" i="7"/>
  <c r="AD19" i="6"/>
  <c r="AD23"/>
  <c r="AD16"/>
  <c r="AD12" i="7"/>
  <c r="AD16"/>
  <c r="AD20"/>
  <c r="AD19"/>
  <c r="AD18" i="6"/>
  <c r="AD22"/>
  <c r="AD13" i="4"/>
  <c r="AD16"/>
  <c r="AC7" i="6"/>
  <c r="AC7" i="4"/>
  <c r="G8" i="10"/>
  <c r="AN16" i="2"/>
  <c r="AN18"/>
  <c r="S33" i="11" l="1"/>
  <c r="R33"/>
  <c r="Q33"/>
  <c r="T33"/>
  <c r="L33"/>
  <c r="T34"/>
  <c r="R34"/>
  <c r="V34"/>
  <c r="V33"/>
  <c r="O33"/>
  <c r="N33"/>
  <c r="M34"/>
  <c r="P34"/>
  <c r="K34"/>
  <c r="O34"/>
  <c r="N34"/>
  <c r="U34"/>
  <c r="U33"/>
  <c r="Z34"/>
</calcChain>
</file>

<file path=xl/sharedStrings.xml><?xml version="1.0" encoding="utf-8"?>
<sst xmlns="http://schemas.openxmlformats.org/spreadsheetml/2006/main" count="275" uniqueCount="129">
  <si>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</si>
  <si>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</si>
  <si>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</si>
  <si>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</si>
  <si>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</si>
  <si>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</si>
  <si>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</si>
  <si>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</si>
  <si>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</si>
  <si>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</si>
  <si>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</si>
  <si>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</si>
  <si>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</si>
  <si>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</si>
  <si>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</si>
  <si>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</si>
  <si>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</si>
  <si>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</si>
  <si>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</si>
  <si>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</si>
  <si>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</si>
  <si>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</si>
  <si>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</si>
  <si>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</si>
  <si>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</si>
  <si>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</si>
  <si>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</si>
  <si>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</si>
  <si>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</si>
  <si>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</si>
  <si>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</si>
  <si>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</si>
  <si>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</si>
  <si>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</si>
  <si>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</si>
  <si>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</si>
  <si>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</si>
  <si>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</si>
  <si>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</si>
  <si>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</si>
  <si>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</si>
  <si>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</si>
  <si>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</si>
  <si>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</si>
  <si>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</si>
  <si>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</si>
  <si>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</si>
  <si>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</si>
  <si>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</si>
  <si>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</si>
  <si>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</si>
  <si>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</si>
  <si>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</si>
  <si>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</si>
  <si>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</si>
  <si>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</si>
  <si>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</si>
  <si>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</si>
  <si>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</si>
  <si>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</si>
  <si>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</si>
  <si>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</si>
  <si>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</si>
  <si>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</si>
  <si>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</si>
  <si>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</si>
  <si>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</si>
  <si>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</si>
  <si>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</si>
  <si>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</si>
  <si>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</si>
  <si>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</si>
  <si>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</si>
  <si>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</si>
  <si>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</si>
  <si>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</si>
  <si>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</si>
  <si>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</si>
  <si>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</si>
  <si>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</si>
  <si>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</si>
  <si>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</si>
  <si>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</si>
  <si>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</si>
  <si>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S_Offset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</si>
  <si>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</si>
  <si>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</si>
  <si>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</si>
  <si>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</si>
  <si>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</si>
  <si>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</si>
  <si>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</si>
  <si>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3</t>
  </si>
  <si>
    <t>Verteilung</t>
  </si>
  <si>
    <t>A</t>
  </si>
  <si>
    <t>B</t>
  </si>
  <si>
    <t>C</t>
  </si>
  <si>
    <t>D</t>
  </si>
  <si>
    <t>E</t>
  </si>
  <si>
    <t>F</t>
  </si>
  <si>
    <t>G</t>
  </si>
  <si>
    <t>Anteile in Stunden und Tariferlösen</t>
  </si>
  <si>
    <t>Vergleich nach Gruppen und 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</si>
  <si>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</si>
  <si>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</si>
  <si>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</si>
  <si>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</si>
  <si>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</si>
  <si>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</si>
  <si>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</si>
  <si>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</si>
  <si>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</si>
  <si>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</si>
  <si>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</si>
  <si>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</si>
  <si>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</si>
  <si>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</si>
  <si>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</si>
  <si>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</si>
  <si>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</si>
  <si>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</si>
  <si>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</si>
  <si>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</si>
  <si>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</si>
  <si>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</si>
  <si>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</si>
  <si>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</si>
  <si>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Anteile Stunden und Tariferlöse (Jahr)</t>
  </si>
  <si>
    <t>Gruppe  F</t>
  </si>
</sst>
</file>

<file path=xl/styles.xml><?xml version="1.0" encoding="utf-8"?>
<styleSheet xmlns="http://schemas.openxmlformats.org/spreadsheetml/2006/main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4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6600"/>
      <name val="Calibri"/>
      <family val="2"/>
      <scheme val="minor"/>
    </font>
    <font>
      <b/>
      <sz val="14"/>
      <name val="Calibri"/>
      <family val="2"/>
      <scheme val="minor"/>
    </font>
    <font>
      <sz val="9"/>
      <color rgb="FF006600"/>
      <name val="Cambria"/>
      <family val="1"/>
      <scheme val="major"/>
    </font>
    <font>
      <sz val="16"/>
      <color rgb="FF006600"/>
      <name val="Cambria"/>
      <family val="1"/>
      <scheme val="major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3" fontId="1" fillId="0" borderId="20" xfId="0" applyNumberFormat="1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3" fontId="1" fillId="5" borderId="22" xfId="0" applyNumberFormat="1" applyFont="1" applyFill="1" applyBorder="1" applyAlignment="1">
      <alignment horizontal="center" vertical="center" textRotation="90"/>
    </xf>
    <xf numFmtId="2" fontId="0" fillId="5" borderId="23" xfId="0" applyNumberFormat="1" applyFill="1" applyBorder="1" applyAlignment="1">
      <alignment vertical="center"/>
    </xf>
    <xf numFmtId="3" fontId="0" fillId="5" borderId="24" xfId="0" applyNumberFormat="1" applyFill="1" applyBorder="1" applyAlignment="1">
      <alignment vertical="center"/>
    </xf>
    <xf numFmtId="2" fontId="0" fillId="5" borderId="24" xfId="0" applyNumberFormat="1" applyFill="1" applyBorder="1" applyAlignment="1">
      <alignment vertical="center"/>
    </xf>
    <xf numFmtId="2" fontId="0" fillId="5" borderId="25" xfId="0" applyNumberForma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27" xfId="0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3" fontId="0" fillId="5" borderId="25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3" fontId="0" fillId="5" borderId="29" xfId="0" applyNumberFormat="1" applyFill="1" applyBorder="1" applyAlignment="1">
      <alignment vertical="center"/>
    </xf>
    <xf numFmtId="3" fontId="0" fillId="5" borderId="30" xfId="0" applyNumberFormat="1" applyFill="1" applyBorder="1" applyAlignment="1">
      <alignment vertical="center"/>
    </xf>
    <xf numFmtId="0" fontId="0" fillId="5" borderId="31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2" fontId="0" fillId="0" borderId="21" xfId="0" applyNumberFormat="1" applyFill="1" applyBorder="1" applyAlignment="1">
      <alignment horizontal="center" vertical="center" textRotation="90"/>
    </xf>
    <xf numFmtId="0" fontId="22" fillId="16" borderId="0" xfId="1" applyFont="1" applyFill="1" applyAlignment="1">
      <alignment vertical="center"/>
    </xf>
    <xf numFmtId="0" fontId="23" fillId="16" borderId="0" xfId="1" applyFont="1" applyFill="1" applyAlignment="1">
      <alignment vertical="center"/>
    </xf>
    <xf numFmtId="0" fontId="16" fillId="16" borderId="0" xfId="1" applyFont="1" applyFill="1" applyAlignment="1">
      <alignment vertical="center"/>
    </xf>
    <xf numFmtId="0" fontId="35" fillId="16" borderId="0" xfId="1" applyFont="1" applyFill="1" applyAlignment="1">
      <alignment horizontal="right"/>
    </xf>
    <xf numFmtId="2" fontId="0" fillId="0" borderId="28" xfId="0" applyNumberFormat="1" applyFill="1" applyBorder="1" applyAlignment="1">
      <alignment horizontal="center" vertical="center" textRotation="90"/>
    </xf>
    <xf numFmtId="0" fontId="36" fillId="8" borderId="0" xfId="1" applyFont="1" applyFill="1" applyAlignment="1">
      <alignment horizontal="right" vertical="center"/>
    </xf>
    <xf numFmtId="0" fontId="37" fillId="8" borderId="0" xfId="1" applyFont="1" applyFill="1" applyAlignment="1">
      <alignment horizontal="right" vertical="center"/>
    </xf>
    <xf numFmtId="0" fontId="34" fillId="8" borderId="0" xfId="1" applyFont="1" applyFill="1" applyAlignment="1">
      <alignment vertical="center"/>
    </xf>
    <xf numFmtId="2" fontId="0" fillId="5" borderId="33" xfId="0" applyNumberFormat="1" applyFill="1" applyBorder="1" applyAlignment="1">
      <alignment vertical="center"/>
    </xf>
    <xf numFmtId="2" fontId="0" fillId="5" borderId="34" xfId="0" applyNumberFormat="1" applyFill="1" applyBorder="1" applyAlignment="1">
      <alignment vertical="center"/>
    </xf>
    <xf numFmtId="2" fontId="0" fillId="5" borderId="35" xfId="0" applyNumberFormat="1" applyFill="1" applyBorder="1" applyAlignment="1">
      <alignment vertical="center"/>
    </xf>
    <xf numFmtId="2" fontId="0" fillId="0" borderId="0" xfId="0" applyNumberFormat="1" applyFill="1" applyAlignment="1">
      <alignment horizontal="left" vertical="top"/>
    </xf>
    <xf numFmtId="2" fontId="0" fillId="0" borderId="13" xfId="0" applyNumberFormat="1" applyFill="1" applyBorder="1" applyAlignment="1">
      <alignment vertical="center"/>
    </xf>
    <xf numFmtId="3" fontId="3" fillId="0" borderId="13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38" fillId="6" borderId="0" xfId="1" applyFont="1" applyFill="1" applyAlignment="1">
      <alignment horizontal="center" vertical="center"/>
    </xf>
    <xf numFmtId="0" fontId="38" fillId="7" borderId="0" xfId="1" applyFont="1" applyFill="1" applyAlignment="1">
      <alignment horizontal="center" vertical="center"/>
    </xf>
    <xf numFmtId="0" fontId="38" fillId="8" borderId="0" xfId="1" applyFont="1" applyFill="1" applyAlignment="1">
      <alignment horizontal="center" vertical="center"/>
    </xf>
    <xf numFmtId="0" fontId="39" fillId="8" borderId="0" xfId="1" applyFont="1" applyFill="1" applyAlignment="1">
      <alignment vertical="center"/>
    </xf>
    <xf numFmtId="0" fontId="38" fillId="9" borderId="15" xfId="1" applyFont="1" applyFill="1" applyBorder="1" applyAlignment="1">
      <alignment vertical="center"/>
    </xf>
    <xf numFmtId="0" fontId="38" fillId="8" borderId="0" xfId="1" applyFont="1" applyFill="1" applyAlignment="1">
      <alignment vertical="center"/>
    </xf>
    <xf numFmtId="0" fontId="38" fillId="10" borderId="0" xfId="1" applyFont="1" applyFill="1" applyAlignment="1">
      <alignment vertical="center"/>
    </xf>
    <xf numFmtId="0" fontId="40" fillId="8" borderId="0" xfId="1" applyFont="1" applyFill="1" applyAlignment="1">
      <alignment vertical="center"/>
    </xf>
    <xf numFmtId="0" fontId="39" fillId="11" borderId="16" xfId="1" applyFont="1" applyFill="1" applyBorder="1" applyAlignment="1">
      <alignment vertical="center"/>
    </xf>
    <xf numFmtId="0" fontId="18" fillId="8" borderId="0" xfId="1" applyFont="1" applyFill="1" applyAlignment="1">
      <alignment horizontal="left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center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34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0" fontId="35" fillId="16" borderId="0" xfId="1" applyFont="1" applyFill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#,##0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G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#,##0</c:formatCode>
                <c:ptCount val="12"/>
                <c:pt idx="0">
                  <c:v>271</c:v>
                </c:pt>
                <c:pt idx="1">
                  <c:v>362</c:v>
                </c:pt>
                <c:pt idx="2">
                  <c:v>449</c:v>
                </c:pt>
                <c:pt idx="3">
                  <c:v>445</c:v>
                </c:pt>
                <c:pt idx="4">
                  <c:v>307</c:v>
                </c:pt>
                <c:pt idx="5">
                  <c:v>477</c:v>
                </c:pt>
                <c:pt idx="6">
                  <c:v>583</c:v>
                </c:pt>
                <c:pt idx="7">
                  <c:v>538</c:v>
                </c:pt>
                <c:pt idx="8">
                  <c:v>354</c:v>
                </c:pt>
                <c:pt idx="9">
                  <c:v>227</c:v>
                </c:pt>
                <c:pt idx="10">
                  <c:v>219</c:v>
                </c:pt>
                <c:pt idx="11">
                  <c:v>220</c:v>
                </c:pt>
              </c:numCache>
            </c:numRef>
          </c:val>
          <c:smooth val="1"/>
        </c:ser>
        <c:marker val="1"/>
        <c:axId val="138767360"/>
        <c:axId val="145250176"/>
      </c:lineChart>
      <c:catAx>
        <c:axId val="138767360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45250176"/>
        <c:crosses val="autoZero"/>
        <c:auto val="1"/>
        <c:lblAlgn val="ctr"/>
        <c:lblOffset val="100"/>
        <c:tickMarkSkip val="1"/>
      </c:catAx>
      <c:valAx>
        <c:axId val="145250176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138767360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23"/>
          <c:y val="0.87403718285214338"/>
          <c:w val="0.70940819281125456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#,##0</c:formatCode>
                <c:ptCount val="12"/>
                <c:pt idx="0">
                  <c:v>351624</c:v>
                </c:pt>
                <c:pt idx="1">
                  <c:v>471408</c:v>
                </c:pt>
                <c:pt idx="2">
                  <c:v>665712</c:v>
                </c:pt>
                <c:pt idx="3">
                  <c:v>640320</c:v>
                </c:pt>
                <c:pt idx="4">
                  <c:v>587880</c:v>
                </c:pt>
                <c:pt idx="5">
                  <c:v>592848</c:v>
                </c:pt>
                <c:pt idx="6">
                  <c:v>641424</c:v>
                </c:pt>
                <c:pt idx="7">
                  <c:v>747960</c:v>
                </c:pt>
                <c:pt idx="8">
                  <c:v>513360</c:v>
                </c:pt>
                <c:pt idx="9">
                  <c:v>452640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G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#,##0</c:formatCode>
                <c:ptCount val="12"/>
                <c:pt idx="0">
                  <c:v>340376</c:v>
                </c:pt>
                <c:pt idx="1">
                  <c:v>454672</c:v>
                </c:pt>
                <c:pt idx="2">
                  <c:v>563944</c:v>
                </c:pt>
                <c:pt idx="3">
                  <c:v>558920</c:v>
                </c:pt>
                <c:pt idx="4">
                  <c:v>385592</c:v>
                </c:pt>
                <c:pt idx="5">
                  <c:v>599112</c:v>
                </c:pt>
                <c:pt idx="6">
                  <c:v>732248</c:v>
                </c:pt>
                <c:pt idx="7">
                  <c:v>675728</c:v>
                </c:pt>
                <c:pt idx="8">
                  <c:v>444624</c:v>
                </c:pt>
                <c:pt idx="9">
                  <c:v>285112</c:v>
                </c:pt>
                <c:pt idx="10">
                  <c:v>275064</c:v>
                </c:pt>
                <c:pt idx="11">
                  <c:v>276320</c:v>
                </c:pt>
              </c:numCache>
            </c:numRef>
          </c:val>
          <c:smooth val="1"/>
        </c:ser>
        <c:marker val="1"/>
        <c:axId val="159755264"/>
        <c:axId val="161039488"/>
      </c:lineChart>
      <c:catAx>
        <c:axId val="159755264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61039488"/>
        <c:crosses val="autoZero"/>
        <c:auto val="1"/>
        <c:lblAlgn val="ctr"/>
        <c:lblOffset val="100"/>
        <c:tickMarkSkip val="1"/>
      </c:catAx>
      <c:valAx>
        <c:axId val="161039488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tickLblPos val="nextTo"/>
        <c:crossAx val="159755264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1'!$AF$15</c:f>
              <c:strCache>
                <c:ptCount val="1"/>
                <c:pt idx="0">
                  <c:v>Stunden 2009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1'!$AG$15:$AM$15</c:f>
              <c:numCache>
                <c:formatCode>#,##0</c:formatCode>
                <c:ptCount val="7"/>
                <c:pt idx="0">
                  <c:v>10263</c:v>
                </c:pt>
                <c:pt idx="1">
                  <c:v>9693</c:v>
                </c:pt>
                <c:pt idx="2">
                  <c:v>7897</c:v>
                </c:pt>
                <c:pt idx="3">
                  <c:v>7288</c:v>
                </c:pt>
                <c:pt idx="4">
                  <c:v>6244</c:v>
                </c:pt>
                <c:pt idx="5">
                  <c:v>5403</c:v>
                </c:pt>
                <c:pt idx="6">
                  <c:v>4023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1'!$AF$17</c:f>
              <c:strCache>
                <c:ptCount val="1"/>
                <c:pt idx="0">
                  <c:v>Stunden2008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1'!$AG$17:$AM$17</c:f>
              <c:numCache>
                <c:formatCode>#,##0</c:formatCode>
                <c:ptCount val="7"/>
                <c:pt idx="0">
                  <c:v>12670</c:v>
                </c:pt>
                <c:pt idx="1">
                  <c:v>12311</c:v>
                </c:pt>
                <c:pt idx="2">
                  <c:v>10660</c:v>
                </c:pt>
                <c:pt idx="3">
                  <c:v>10081</c:v>
                </c:pt>
                <c:pt idx="4">
                  <c:v>6553</c:v>
                </c:pt>
                <c:pt idx="5">
                  <c:v>4515</c:v>
                </c:pt>
                <c:pt idx="6">
                  <c:v>4452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1'!$AF$16</c:f>
              <c:strCache>
                <c:ptCount val="1"/>
                <c:pt idx="0">
                  <c:v>Tariferlöse 2009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1'!$AG$16:$AM$16</c:f>
              <c:numCache>
                <c:formatCode>#,##0</c:formatCode>
                <c:ptCount val="7"/>
                <c:pt idx="0">
                  <c:v>5665176</c:v>
                </c:pt>
                <c:pt idx="1">
                  <c:v>4071060</c:v>
                </c:pt>
                <c:pt idx="2">
                  <c:v>6412364</c:v>
                </c:pt>
                <c:pt idx="3">
                  <c:v>8905936</c:v>
                </c:pt>
                <c:pt idx="4">
                  <c:v>2616236</c:v>
                </c:pt>
                <c:pt idx="5">
                  <c:v>1550661</c:v>
                </c:pt>
                <c:pt idx="6">
                  <c:v>5410935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1'!$AF$18</c:f>
              <c:strCache>
                <c:ptCount val="1"/>
                <c:pt idx="0">
                  <c:v>Tariferlöse 2008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1'!$AG$18:$AM$18</c:f>
              <c:numCache>
                <c:formatCode>#,##0</c:formatCode>
                <c:ptCount val="7"/>
                <c:pt idx="0">
                  <c:v>6385680</c:v>
                </c:pt>
                <c:pt idx="1">
                  <c:v>5170620</c:v>
                </c:pt>
                <c:pt idx="2">
                  <c:v>8314800</c:v>
                </c:pt>
                <c:pt idx="3">
                  <c:v>13528702</c:v>
                </c:pt>
                <c:pt idx="4">
                  <c:v>2981615</c:v>
                </c:pt>
                <c:pt idx="5">
                  <c:v>1408680</c:v>
                </c:pt>
                <c:pt idx="6">
                  <c:v>5591712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ocus 2'!A1"/><Relationship Id="rId2" Type="http://schemas.openxmlformats.org/officeDocument/2006/relationships/hyperlink" Target="#'Focus 1'!A1"/><Relationship Id="rId1" Type="http://schemas.openxmlformats.org/officeDocument/2006/relationships/image" Target="../media/image1.tiff"/><Relationship Id="rId4" Type="http://schemas.openxmlformats.org/officeDocument/2006/relationships/hyperlink" Target="#'Focus 3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hyperlink" Target="#'Focus 2'!A1"/><Relationship Id="rId1" Type="http://schemas.openxmlformats.org/officeDocument/2006/relationships/chart" Target="../charts/chart1.xml"/><Relationship Id="rId4" Type="http://schemas.openxmlformats.org/officeDocument/2006/relationships/hyperlink" Target="#Zentralnavigation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chart" Target="../charts/chart2.xml"/><Relationship Id="rId1" Type="http://schemas.openxmlformats.org/officeDocument/2006/relationships/hyperlink" Target="#'Focus 1'!A1"/><Relationship Id="rId4" Type="http://schemas.openxmlformats.org/officeDocument/2006/relationships/hyperlink" Target="#'Focus 3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hyperlink" Target="#'Focus 2'!A1"/><Relationship Id="rId5" Type="http://schemas.openxmlformats.org/officeDocument/2006/relationships/hyperlink" Target="#Zentralnavigation!A1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</xdr:colOff>
      <xdr:row>3</xdr:row>
      <xdr:rowOff>57150</xdr:rowOff>
    </xdr:from>
    <xdr:to>
      <xdr:col>18</xdr:col>
      <xdr:colOff>198312</xdr:colOff>
      <xdr:row>7</xdr:row>
      <xdr:rowOff>6783</xdr:rowOff>
    </xdr:to>
    <xdr:sp macro="" textlink="">
      <xdr:nvSpPr>
        <xdr:cNvPr id="2" name="Rechteck 1"/>
        <xdr:cNvSpPr/>
      </xdr:nvSpPr>
      <xdr:spPr>
        <a:xfrm>
          <a:off x="200025" y="333375"/>
          <a:ext cx="5294187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de-DE" sz="2800" b="1" cap="none" spc="0">
              <a:ln w="11430"/>
              <a:solidFill>
                <a:srgbClr val="FFC000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Analyse von Unternehmensdaten</a:t>
          </a:r>
        </a:p>
      </xdr:txBody>
    </xdr:sp>
    <xdr:clientData/>
  </xdr:twoCellAnchor>
  <xdr:twoCellAnchor editAs="absolute">
    <xdr:from>
      <xdr:col>24</xdr:col>
      <xdr:colOff>209550</xdr:colOff>
      <xdr:row>2</xdr:row>
      <xdr:rowOff>9525</xdr:rowOff>
    </xdr:from>
    <xdr:to>
      <xdr:col>28</xdr:col>
      <xdr:colOff>31070</xdr:colOff>
      <xdr:row>7</xdr:row>
      <xdr:rowOff>187725</xdr:rowOff>
    </xdr:to>
    <xdr:pic>
      <xdr:nvPicPr>
        <xdr:cNvPr id="3" name="Grafik 2" descr="B004_DSLogo02.tif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7972425" y="180975"/>
          <a:ext cx="859745" cy="864000"/>
        </a:xfrm>
        <a:prstGeom prst="rect">
          <a:avLst/>
        </a:prstGeom>
        <a:effectLst>
          <a:reflection blurRad="6350" stA="50000" endA="295" endPos="92000" dist="101600" dir="5400000" sy="-100000" algn="bl" rotWithShape="0"/>
        </a:effectLst>
      </xdr:spPr>
    </xdr:pic>
    <xdr:clientData/>
  </xdr:twoCellAnchor>
  <xdr:oneCellAnchor>
    <xdr:from>
      <xdr:col>24</xdr:col>
      <xdr:colOff>70187</xdr:colOff>
      <xdr:row>26</xdr:row>
      <xdr:rowOff>186320</xdr:rowOff>
    </xdr:from>
    <xdr:ext cx="1109470" cy="1532599"/>
    <xdr:sp macro="" textlink="">
      <xdr:nvSpPr>
        <xdr:cNvPr id="5" name="Rechteck 4"/>
        <xdr:cNvSpPr/>
      </xdr:nvSpPr>
      <xdr:spPr>
        <a:xfrm>
          <a:off x="7833062" y="4529720"/>
          <a:ext cx="1109470" cy="153259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2007 </a:t>
          </a:r>
        </a:p>
        <a:p>
          <a:pPr algn="ctr"/>
          <a:r>
            <a:rPr lang="de-DE" sz="28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– </a:t>
          </a:r>
        </a:p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2009</a:t>
          </a:r>
        </a:p>
      </xdr:txBody>
    </xdr:sp>
    <xdr:clientData/>
  </xdr:oneCellAnchor>
  <xdr:twoCellAnchor>
    <xdr:from>
      <xdr:col>8</xdr:col>
      <xdr:colOff>95250</xdr:colOff>
      <xdr:row>13</xdr:row>
      <xdr:rowOff>123825</xdr:rowOff>
    </xdr:from>
    <xdr:to>
      <xdr:col>17</xdr:col>
      <xdr:colOff>476250</xdr:colOff>
      <xdr:row>16</xdr:row>
      <xdr:rowOff>104775</xdr:rowOff>
    </xdr:to>
    <xdr:sp macro="" textlink="">
      <xdr:nvSpPr>
        <xdr:cNvPr id="6" name="Rechteck 5">
          <a:hlinkClick xmlns:r="http://schemas.openxmlformats.org/officeDocument/2006/relationships" r:id="rId2" tooltip=" "/>
        </xdr:cNvPr>
        <xdr:cNvSpPr/>
      </xdr:nvSpPr>
      <xdr:spPr>
        <a:xfrm>
          <a:off x="962025" y="199072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17</xdr:row>
      <xdr:rowOff>104775</xdr:rowOff>
    </xdr:from>
    <xdr:to>
      <xdr:col>17</xdr:col>
      <xdr:colOff>476250</xdr:colOff>
      <xdr:row>20</xdr:row>
      <xdr:rowOff>85725</xdr:rowOff>
    </xdr:to>
    <xdr:sp macro="" textlink="">
      <xdr:nvSpPr>
        <xdr:cNvPr id="7" name="Rechteck 6">
          <a:hlinkClick xmlns:r="http://schemas.openxmlformats.org/officeDocument/2006/relationships" r:id="rId3" tooltip=" "/>
        </xdr:cNvPr>
        <xdr:cNvSpPr/>
      </xdr:nvSpPr>
      <xdr:spPr>
        <a:xfrm>
          <a:off x="962025" y="2733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21</xdr:row>
      <xdr:rowOff>104775</xdr:rowOff>
    </xdr:from>
    <xdr:to>
      <xdr:col>17</xdr:col>
      <xdr:colOff>476250</xdr:colOff>
      <xdr:row>24</xdr:row>
      <xdr:rowOff>85725</xdr:rowOff>
    </xdr:to>
    <xdr:sp macro="" textlink="">
      <xdr:nvSpPr>
        <xdr:cNvPr id="8" name="Rechteck 7">
          <a:hlinkClick xmlns:r="http://schemas.openxmlformats.org/officeDocument/2006/relationships" r:id="rId4" tooltip=" "/>
        </xdr:cNvPr>
        <xdr:cNvSpPr/>
      </xdr:nvSpPr>
      <xdr:spPr>
        <a:xfrm>
          <a:off x="962025" y="3495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22</xdr:col>
      <xdr:colOff>219073</xdr:colOff>
      <xdr:row>34</xdr:row>
      <xdr:rowOff>104775</xdr:rowOff>
    </xdr:from>
    <xdr:to>
      <xdr:col>24</xdr:col>
      <xdr:colOff>155773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7486648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>
    <xdr:from>
      <xdr:col>5</xdr:col>
      <xdr:colOff>38100</xdr:colOff>
      <xdr:row>2</xdr:row>
      <xdr:rowOff>9525</xdr:rowOff>
    </xdr:from>
    <xdr:to>
      <xdr:col>8</xdr:col>
      <xdr:colOff>152399</xdr:colOff>
      <xdr:row>4</xdr:row>
      <xdr:rowOff>152400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52425" y="180975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1</xdr:col>
      <xdr:colOff>38100</xdr:colOff>
      <xdr:row>34</xdr:row>
      <xdr:rowOff>104775</xdr:rowOff>
    </xdr:from>
    <xdr:to>
      <xdr:col>6</xdr:col>
      <xdr:colOff>155775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>
          <a:off x="9525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8" name="Textfeld 7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22</xdr:col>
      <xdr:colOff>200025</xdr:colOff>
      <xdr:row>34</xdr:row>
      <xdr:rowOff>104775</xdr:rowOff>
    </xdr:from>
    <xdr:to>
      <xdr:col>24</xdr:col>
      <xdr:colOff>136725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 flipH="1">
          <a:off x="74676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7" name="Textfeld 6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95250</xdr:rowOff>
    </xdr:from>
    <xdr:to>
      <xdr:col>14</xdr:col>
      <xdr:colOff>155850</xdr:colOff>
      <xdr:row>21</xdr:row>
      <xdr:rowOff>73050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47625</xdr:rowOff>
    </xdr:from>
    <xdr:to>
      <xdr:col>14</xdr:col>
      <xdr:colOff>155850</xdr:colOff>
      <xdr:row>34</xdr:row>
      <xdr:rowOff>101625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9</xdr:row>
      <xdr:rowOff>95250</xdr:rowOff>
    </xdr:from>
    <xdr:to>
      <xdr:col>23</xdr:col>
      <xdr:colOff>3450</xdr:colOff>
      <xdr:row>21</xdr:row>
      <xdr:rowOff>73050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323850</xdr:colOff>
      <xdr:row>22</xdr:row>
      <xdr:rowOff>38100</xdr:rowOff>
    </xdr:from>
    <xdr:to>
      <xdr:col>23</xdr:col>
      <xdr:colOff>3450</xdr:colOff>
      <xdr:row>34</xdr:row>
      <xdr:rowOff>92100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9525</xdr:colOff>
      <xdr:row>21</xdr:row>
      <xdr:rowOff>47625</xdr:rowOff>
    </xdr:from>
    <xdr:ext cx="1353960" cy="311496"/>
    <xdr:sp macro="" textlink="">
      <xdr:nvSpPr>
        <xdr:cNvPr id="17" name="Textfeld 16"/>
        <xdr:cNvSpPr txBox="1"/>
      </xdr:nvSpPr>
      <xdr:spPr>
        <a:xfrm>
          <a:off x="1390650" y="3514725"/>
          <a:ext cx="135396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Stunden</a:t>
          </a:r>
        </a:p>
      </xdr:txBody>
    </xdr:sp>
    <xdr:clientData/>
  </xdr:oneCellAnchor>
  <xdr:oneCellAnchor>
    <xdr:from>
      <xdr:col>18</xdr:col>
      <xdr:colOff>28575</xdr:colOff>
      <xdr:row>21</xdr:row>
      <xdr:rowOff>38100</xdr:rowOff>
    </xdr:from>
    <xdr:ext cx="1524072" cy="311496"/>
    <xdr:sp macro="" textlink="">
      <xdr:nvSpPr>
        <xdr:cNvPr id="18" name="Textfeld 17"/>
        <xdr:cNvSpPr txBox="1"/>
      </xdr:nvSpPr>
      <xdr:spPr>
        <a:xfrm>
          <a:off x="5324475" y="3505200"/>
          <a:ext cx="152407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Tariferlöse</a:t>
          </a:r>
        </a:p>
      </xdr:txBody>
    </xdr:sp>
    <xdr:clientData/>
  </xdr:one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19" name="Rechteck 18">
          <a:hlinkClick xmlns:r="http://schemas.openxmlformats.org/officeDocument/2006/relationships" r:id="rId5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</xdr:col>
      <xdr:colOff>0</xdr:colOff>
      <xdr:row>34</xdr:row>
      <xdr:rowOff>104775</xdr:rowOff>
    </xdr:from>
    <xdr:to>
      <xdr:col>6</xdr:col>
      <xdr:colOff>174825</xdr:colOff>
      <xdr:row>37</xdr:row>
      <xdr:rowOff>78450</xdr:rowOff>
    </xdr:to>
    <xdr:sp macro="" textlink="">
      <xdr:nvSpPr>
        <xdr:cNvPr id="20" name="AutoShape 2">
          <a:hlinkClick xmlns:r="http://schemas.openxmlformats.org/officeDocument/2006/relationships" r:id="rId6" tooltip=" "/>
        </xdr:cNvPr>
        <xdr:cNvSpPr>
          <a:spLocks noChangeArrowheads="1"/>
        </xdr:cNvSpPr>
      </xdr:nvSpPr>
      <xdr:spPr bwMode="auto">
        <a:xfrm>
          <a:off x="114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10" name="Textfeld 9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AD38"/>
  <sheetViews>
    <sheetView tabSelected="1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/>
    <row r="3" spans="1:29" ht="8.25" customHeight="1">
      <c r="E3" s="116"/>
      <c r="G3" s="194" t="s">
        <v>72</v>
      </c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75"/>
      <c r="U3" s="174"/>
    </row>
    <row r="4" spans="1:29" ht="12.75" customHeight="1">
      <c r="E4" s="116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75"/>
      <c r="U4" s="174"/>
    </row>
    <row r="5" spans="1:29" ht="15" customHeight="1">
      <c r="E5" s="116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</row>
    <row r="6" spans="1:29" ht="15" customHeight="1">
      <c r="E6" s="116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W6" s="75"/>
      <c r="X6" s="75"/>
    </row>
    <row r="7" spans="1:29" s="76" customFormat="1" ht="3" customHeight="1">
      <c r="Z7" s="73"/>
      <c r="AA7" s="73"/>
      <c r="AB7" s="73"/>
    </row>
    <row r="8" spans="1:29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/>
    <row r="10" spans="1:29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>
      <c r="A11" s="78"/>
      <c r="B11" s="78"/>
      <c r="C11" s="78"/>
      <c r="D11" s="78"/>
      <c r="E11" s="79"/>
      <c r="Y11" s="78"/>
      <c r="Z11" s="78"/>
      <c r="AA11" s="78"/>
      <c r="AB11" s="78"/>
      <c r="AC11" s="78"/>
    </row>
    <row r="12" spans="1:29" s="80" customFormat="1" ht="15" customHeight="1">
      <c r="A12" s="78"/>
      <c r="B12" s="78"/>
      <c r="C12" s="78"/>
      <c r="D12" s="78"/>
      <c r="E12" s="79"/>
      <c r="Y12" s="78"/>
      <c r="Z12" s="78"/>
      <c r="AA12" s="78"/>
      <c r="AB12" s="78"/>
      <c r="AC12" s="78"/>
    </row>
    <row r="13" spans="1:29" s="80" customFormat="1" ht="15" customHeight="1">
      <c r="A13" s="78"/>
      <c r="B13" s="78"/>
      <c r="C13" s="78"/>
      <c r="D13" s="78"/>
      <c r="E13" s="79"/>
      <c r="Y13" s="78"/>
      <c r="Z13" s="78"/>
      <c r="AA13" s="78"/>
      <c r="AB13" s="78"/>
      <c r="AC13" s="78"/>
    </row>
    <row r="14" spans="1:29" s="80" customFormat="1" ht="15" customHeight="1">
      <c r="A14" s="78"/>
      <c r="B14" s="78"/>
      <c r="C14" s="78"/>
      <c r="D14" s="78"/>
      <c r="E14" s="79"/>
      <c r="Y14" s="78"/>
      <c r="Z14" s="78"/>
      <c r="AA14" s="78"/>
      <c r="AB14" s="78"/>
      <c r="AC14" s="78"/>
    </row>
    <row r="15" spans="1:29" s="80" customFormat="1" ht="15" customHeight="1">
      <c r="A15" s="78"/>
      <c r="B15" s="78"/>
      <c r="C15" s="78"/>
      <c r="D15" s="78"/>
      <c r="E15" s="79"/>
      <c r="I15" s="197">
        <v>1</v>
      </c>
      <c r="J15" s="197"/>
      <c r="K15" s="196" t="s">
        <v>87</v>
      </c>
      <c r="L15" s="196"/>
      <c r="M15" s="196"/>
      <c r="N15" s="196"/>
      <c r="O15" s="196"/>
      <c r="P15" s="196"/>
      <c r="Q15" s="196"/>
      <c r="R15" s="196"/>
      <c r="S15" s="196"/>
      <c r="Y15" s="78"/>
      <c r="Z15" s="78"/>
      <c r="AA15" s="78"/>
      <c r="AB15" s="78"/>
      <c r="AC15" s="78"/>
    </row>
    <row r="16" spans="1:29" s="80" customFormat="1" ht="15" customHeight="1">
      <c r="A16" s="78"/>
      <c r="B16" s="78"/>
      <c r="C16" s="78"/>
      <c r="D16" s="78"/>
      <c r="E16" s="79"/>
      <c r="I16" s="197"/>
      <c r="J16" s="197"/>
      <c r="K16" s="196"/>
      <c r="L16" s="196"/>
      <c r="M16" s="196"/>
      <c r="N16" s="196"/>
      <c r="O16" s="196"/>
      <c r="P16" s="196"/>
      <c r="Q16" s="196"/>
      <c r="R16" s="196"/>
      <c r="S16" s="196"/>
      <c r="Y16" s="119"/>
      <c r="Z16" s="119"/>
      <c r="AA16" s="119"/>
      <c r="AB16" s="119"/>
      <c r="AC16" s="119"/>
    </row>
    <row r="17" spans="1:30" s="80" customFormat="1" ht="15" customHeight="1">
      <c r="A17" s="78"/>
      <c r="B17" s="78"/>
      <c r="C17" s="78"/>
      <c r="D17" s="78"/>
      <c r="E17" s="79"/>
      <c r="Y17" s="119"/>
      <c r="Z17" s="119"/>
      <c r="AA17" s="119"/>
      <c r="AB17" s="119"/>
      <c r="AC17" s="119"/>
    </row>
    <row r="18" spans="1:30" s="80" customFormat="1" ht="15" customHeight="1">
      <c r="A18" s="78"/>
      <c r="B18" s="78"/>
      <c r="C18" s="78"/>
      <c r="D18" s="78"/>
      <c r="E18" s="79"/>
      <c r="L18" s="176"/>
      <c r="M18" s="176"/>
      <c r="N18" s="176"/>
      <c r="O18" s="176"/>
      <c r="P18" s="176"/>
      <c r="Q18" s="176"/>
      <c r="R18" s="176"/>
      <c r="S18" s="176"/>
      <c r="Y18" s="119"/>
      <c r="Z18" s="119"/>
      <c r="AA18" s="119"/>
      <c r="AB18" s="119"/>
      <c r="AC18" s="119"/>
    </row>
    <row r="19" spans="1:30" s="80" customFormat="1" ht="15" customHeight="1">
      <c r="A19" s="78"/>
      <c r="B19" s="78"/>
      <c r="C19" s="78"/>
      <c r="D19" s="78"/>
      <c r="E19" s="79"/>
      <c r="I19" s="197">
        <v>2</v>
      </c>
      <c r="J19" s="197"/>
      <c r="K19" s="196" t="s">
        <v>102</v>
      </c>
      <c r="L19" s="196"/>
      <c r="M19" s="196"/>
      <c r="N19" s="196"/>
      <c r="O19" s="196"/>
      <c r="P19" s="196"/>
      <c r="Q19" s="196"/>
      <c r="R19" s="196"/>
      <c r="S19" s="196"/>
      <c r="Y19" s="119"/>
      <c r="Z19" s="119"/>
      <c r="AA19" s="119"/>
      <c r="AB19" s="119"/>
      <c r="AC19" s="119"/>
    </row>
    <row r="20" spans="1:30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197"/>
      <c r="J20" s="197"/>
      <c r="K20" s="196"/>
      <c r="L20" s="196"/>
      <c r="M20" s="196"/>
      <c r="N20" s="196"/>
      <c r="O20" s="196"/>
      <c r="P20" s="196"/>
      <c r="Q20" s="196"/>
      <c r="R20" s="196"/>
      <c r="S20" s="196"/>
      <c r="T20" s="80"/>
      <c r="U20" s="80"/>
      <c r="V20" s="80"/>
      <c r="Y20" s="119"/>
      <c r="Z20" s="119"/>
      <c r="AA20" s="119"/>
      <c r="AB20" s="119"/>
      <c r="AC20" s="119"/>
      <c r="AD20" s="80"/>
    </row>
    <row r="21" spans="1:30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30" s="80" customFormat="1" ht="15" customHeight="1">
      <c r="A22" s="78"/>
      <c r="B22" s="78"/>
      <c r="C22" s="78"/>
      <c r="D22" s="78"/>
      <c r="E22" s="79"/>
      <c r="Y22" s="119"/>
      <c r="Z22" s="119"/>
      <c r="AA22" s="119"/>
      <c r="AB22" s="119"/>
      <c r="AC22" s="119"/>
    </row>
    <row r="23" spans="1:30" s="80" customFormat="1" ht="15" customHeight="1">
      <c r="A23" s="78"/>
      <c r="B23" s="78"/>
      <c r="C23" s="78"/>
      <c r="D23" s="78"/>
      <c r="E23" s="79"/>
      <c r="I23" s="197">
        <v>3</v>
      </c>
      <c r="J23" s="197"/>
      <c r="K23" s="196" t="s">
        <v>127</v>
      </c>
      <c r="L23" s="196"/>
      <c r="M23" s="196"/>
      <c r="N23" s="196"/>
      <c r="O23" s="196"/>
      <c r="P23" s="196"/>
      <c r="Q23" s="196"/>
      <c r="R23" s="196"/>
      <c r="S23" s="196"/>
      <c r="Y23" s="119"/>
      <c r="Z23" s="119"/>
      <c r="AA23" s="119"/>
      <c r="AB23" s="119"/>
      <c r="AC23" s="119"/>
    </row>
    <row r="24" spans="1:30" s="80" customFormat="1" ht="15" customHeight="1">
      <c r="A24" s="78"/>
      <c r="B24" s="78"/>
      <c r="C24" s="78"/>
      <c r="D24" s="78"/>
      <c r="E24" s="79"/>
      <c r="I24" s="197"/>
      <c r="J24" s="197"/>
      <c r="K24" s="196"/>
      <c r="L24" s="196"/>
      <c r="M24" s="196"/>
      <c r="N24" s="196"/>
      <c r="O24" s="196"/>
      <c r="P24" s="196"/>
      <c r="Q24" s="196"/>
      <c r="R24" s="196"/>
      <c r="S24" s="196"/>
      <c r="Y24" s="119"/>
      <c r="Z24" s="119"/>
      <c r="AA24" s="119"/>
      <c r="AB24" s="119"/>
      <c r="AC24" s="119"/>
    </row>
    <row r="25" spans="1:30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30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30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30" s="80" customFormat="1" ht="15" customHeight="1">
      <c r="A28" s="78"/>
      <c r="B28" s="78"/>
      <c r="C28" s="78"/>
      <c r="D28" s="78"/>
      <c r="E28" s="79"/>
      <c r="Y28" s="78"/>
      <c r="Z28" s="78"/>
      <c r="AA28" s="78"/>
      <c r="AB28" s="78"/>
      <c r="AC28" s="78"/>
    </row>
    <row r="29" spans="1:30" s="80" customFormat="1" ht="15" customHeight="1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30" s="80" customFormat="1" ht="15" customHeight="1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30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30" s="125" customFormat="1" ht="15" customHeight="1">
      <c r="A32" s="123"/>
      <c r="B32" s="123"/>
      <c r="C32" s="123"/>
      <c r="D32" s="123"/>
      <c r="E32" s="124"/>
      <c r="Y32" s="123"/>
      <c r="Z32" s="123"/>
      <c r="AA32" s="123"/>
      <c r="AB32" s="123"/>
      <c r="AC32" s="123"/>
    </row>
    <row r="33" spans="1:29" s="80" customFormat="1" ht="21" customHeight="1">
      <c r="A33" s="78"/>
      <c r="B33" s="78"/>
      <c r="C33" s="78"/>
      <c r="D33" s="78"/>
      <c r="E33" s="79"/>
      <c r="Y33" s="78"/>
      <c r="Z33" s="78"/>
      <c r="AA33" s="78"/>
      <c r="AB33" s="78"/>
      <c r="AC33" s="78"/>
    </row>
    <row r="34" spans="1:29" s="80" customFormat="1" ht="21" customHeight="1">
      <c r="A34" s="78"/>
      <c r="B34" s="78"/>
      <c r="C34" s="78"/>
      <c r="D34" s="78"/>
      <c r="E34" s="79"/>
      <c r="W34" s="74"/>
      <c r="X34" s="74"/>
      <c r="Y34" s="78"/>
      <c r="Z34" s="78"/>
      <c r="AA34" s="78"/>
      <c r="AB34" s="78"/>
      <c r="AC34" s="78"/>
    </row>
    <row r="35" spans="1:29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29" s="83" customFormat="1" ht="8.1" customHeight="1" thickBot="1"/>
    <row r="37" spans="1:29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</sheetData>
  <sheetProtection selectLockedCells="1" selectUnlockedCells="1"/>
  <mergeCells count="8">
    <mergeCell ref="G3:S4"/>
    <mergeCell ref="G5:U6"/>
    <mergeCell ref="K15:S16"/>
    <mergeCell ref="K23:S24"/>
    <mergeCell ref="K19:S20"/>
    <mergeCell ref="I15:J16"/>
    <mergeCell ref="I19:J20"/>
    <mergeCell ref="I23:J2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B1:V23"/>
  <sheetViews>
    <sheetView workbookViewId="0"/>
  </sheetViews>
  <sheetFormatPr baseColWidth="10" defaultRowHeight="1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/>
    <row r="2" spans="2:22" ht="8.1" customHeight="1">
      <c r="B2" s="2"/>
      <c r="C2" s="2"/>
    </row>
    <row r="3" spans="2:22" ht="8.1" customHeight="1">
      <c r="B3" s="2"/>
      <c r="C3" s="2"/>
    </row>
    <row r="4" spans="2:22" ht="8.1" customHeight="1">
      <c r="B4" s="2"/>
      <c r="C4" s="2"/>
    </row>
    <row r="5" spans="2:22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2"/>
      <c r="C6" s="2"/>
    </row>
    <row r="7" spans="2:22" ht="8.1" customHeight="1">
      <c r="B7" s="2"/>
      <c r="C7" s="2"/>
    </row>
    <row r="8" spans="2:22" ht="8.1" customHeight="1">
      <c r="B8" s="2"/>
      <c r="C8" s="2"/>
    </row>
    <row r="9" spans="2:22" ht="8.1" customHeight="1">
      <c r="B9" s="2"/>
      <c r="C9" s="2"/>
    </row>
    <row r="10" spans="2:22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>
      <c r="G17" s="5">
        <v>6</v>
      </c>
      <c r="L17" s="205" t="s">
        <v>128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>
      <c r="G19" s="5">
        <v>8</v>
      </c>
    </row>
    <row r="20" spans="7:21">
      <c r="G20" s="5">
        <v>9</v>
      </c>
    </row>
    <row r="21" spans="7:21">
      <c r="G21" s="5">
        <v>10</v>
      </c>
    </row>
    <row r="22" spans="7:21">
      <c r="G22" s="5">
        <v>11</v>
      </c>
    </row>
    <row r="23" spans="7:21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1"/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103</v>
      </c>
      <c r="C3" s="11" t="s">
        <v>104</v>
      </c>
    </row>
    <row r="4" spans="2:3">
      <c r="B4" s="11" t="s">
        <v>105</v>
      </c>
      <c r="C4" s="11" t="s">
        <v>106</v>
      </c>
    </row>
    <row r="5" spans="2:3">
      <c r="B5" s="11" t="s">
        <v>107</v>
      </c>
      <c r="C5" s="11" t="s">
        <v>108</v>
      </c>
    </row>
    <row r="6" spans="2:3">
      <c r="B6" s="11" t="s">
        <v>109</v>
      </c>
      <c r="C6" s="11" t="s">
        <v>110</v>
      </c>
    </row>
    <row r="7" spans="2:3">
      <c r="B7" s="11" t="s">
        <v>111</v>
      </c>
      <c r="C7" s="11" t="s">
        <v>112</v>
      </c>
    </row>
    <row r="8" spans="2:3">
      <c r="B8" s="11" t="s">
        <v>113</v>
      </c>
      <c r="C8" s="11" t="s">
        <v>114</v>
      </c>
    </row>
    <row r="9" spans="2:3">
      <c r="B9" s="11" t="s">
        <v>115</v>
      </c>
      <c r="C9" s="11" t="s">
        <v>116</v>
      </c>
    </row>
    <row r="10" spans="2:3">
      <c r="B10" s="11" t="s">
        <v>12</v>
      </c>
      <c r="C10" s="11" t="s">
        <v>13</v>
      </c>
    </row>
    <row r="11" spans="2:3">
      <c r="B11" s="11" t="s">
        <v>117</v>
      </c>
      <c r="C11" s="11" t="s">
        <v>118</v>
      </c>
    </row>
    <row r="12" spans="2:3">
      <c r="B12" s="11" t="s">
        <v>119</v>
      </c>
      <c r="C12" s="11" t="s">
        <v>120</v>
      </c>
    </row>
    <row r="13" spans="2:3">
      <c r="B13" s="11" t="s">
        <v>14</v>
      </c>
      <c r="C13" s="11" t="s">
        <v>15</v>
      </c>
    </row>
    <row r="14" spans="2:3">
      <c r="B14" s="11" t="s">
        <v>121</v>
      </c>
      <c r="C14" s="11" t="s">
        <v>122</v>
      </c>
    </row>
    <row r="15" spans="2:3">
      <c r="B15" s="11" t="s">
        <v>123</v>
      </c>
      <c r="C15" s="11" t="s">
        <v>124</v>
      </c>
    </row>
    <row r="16" spans="2:3">
      <c r="B16" s="11" t="s">
        <v>16</v>
      </c>
      <c r="C16" s="11" t="s">
        <v>17</v>
      </c>
    </row>
    <row r="17" spans="2:7">
      <c r="B17" s="11" t="s">
        <v>125</v>
      </c>
      <c r="C17" s="11" t="s">
        <v>126</v>
      </c>
    </row>
    <row r="18" spans="2:7">
      <c r="B18" s="11" t="s">
        <v>18</v>
      </c>
      <c r="C18" s="11" t="s">
        <v>21</v>
      </c>
    </row>
    <row r="19" spans="2:7">
      <c r="B19" s="11" t="s">
        <v>19</v>
      </c>
      <c r="C19" s="11" t="s">
        <v>23</v>
      </c>
    </row>
    <row r="20" spans="2:7">
      <c r="B20" s="11" t="s">
        <v>20</v>
      </c>
      <c r="C20" s="11" t="s">
        <v>30</v>
      </c>
    </row>
    <row r="21" spans="2:7">
      <c r="B21" s="11" t="s">
        <v>22</v>
      </c>
      <c r="C21" s="11" t="s">
        <v>31</v>
      </c>
    </row>
    <row r="22" spans="2:7">
      <c r="B22" s="11" t="s">
        <v>24</v>
      </c>
      <c r="C22" s="11" t="s">
        <v>27</v>
      </c>
    </row>
    <row r="23" spans="2:7">
      <c r="B23" s="11" t="s">
        <v>25</v>
      </c>
      <c r="C23" s="11" t="s">
        <v>29</v>
      </c>
    </row>
    <row r="24" spans="2:7">
      <c r="B24" s="11" t="s">
        <v>26</v>
      </c>
      <c r="C24" s="11" t="s">
        <v>32</v>
      </c>
      <c r="G24" s="11"/>
    </row>
    <row r="25" spans="2:7">
      <c r="B25" s="11" t="s">
        <v>28</v>
      </c>
      <c r="C25" s="11" t="s">
        <v>33</v>
      </c>
      <c r="G25" s="32"/>
    </row>
    <row r="26" spans="2:7">
      <c r="B26" s="11" t="s">
        <v>66</v>
      </c>
      <c r="C26" s="11" t="s">
        <v>67</v>
      </c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E43"/>
  <sheetViews>
    <sheetView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/>
    <row r="3" spans="1:29" ht="8.25" customHeight="1">
      <c r="E3" s="116"/>
      <c r="G3" s="194" t="s">
        <v>72</v>
      </c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</row>
    <row r="4" spans="1:29" ht="12.75" customHeight="1">
      <c r="E4" s="116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29" ht="15" customHeight="1">
      <c r="E5" s="116"/>
      <c r="G5" s="195" t="s">
        <v>86</v>
      </c>
      <c r="H5" s="195"/>
      <c r="I5" s="195"/>
      <c r="J5" s="195"/>
      <c r="K5" s="195"/>
      <c r="L5" s="195"/>
      <c r="M5" s="195"/>
      <c r="N5" s="195"/>
      <c r="O5" s="201" t="s">
        <v>87</v>
      </c>
      <c r="P5" s="201"/>
      <c r="Q5" s="201"/>
      <c r="R5" s="201"/>
      <c r="S5" s="201"/>
      <c r="T5" s="201"/>
      <c r="U5" s="201"/>
      <c r="V5" s="201"/>
      <c r="W5" s="201"/>
    </row>
    <row r="6" spans="1:29" ht="15" customHeight="1">
      <c r="E6" s="116"/>
      <c r="G6" s="195"/>
      <c r="H6" s="195"/>
      <c r="I6" s="195"/>
      <c r="J6" s="195"/>
      <c r="K6" s="195"/>
      <c r="L6" s="195"/>
      <c r="M6" s="195"/>
      <c r="N6" s="195"/>
      <c r="O6" s="201"/>
      <c r="P6" s="201"/>
      <c r="Q6" s="201"/>
      <c r="R6" s="201"/>
      <c r="S6" s="201"/>
      <c r="T6" s="201"/>
      <c r="U6" s="201"/>
      <c r="V6" s="201"/>
      <c r="W6" s="201"/>
      <c r="X6" s="75"/>
    </row>
    <row r="7" spans="1:29" s="76" customFormat="1" ht="3" customHeight="1"/>
    <row r="8" spans="1:29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/>
    <row r="10" spans="1:29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>
      <c r="A11" s="78"/>
      <c r="B11" s="78"/>
      <c r="C11" s="78"/>
      <c r="D11" s="78"/>
      <c r="E11" s="79"/>
      <c r="Y11" s="119"/>
      <c r="Z11" s="119"/>
      <c r="AA11" s="119"/>
      <c r="AB11" s="119"/>
      <c r="AC11" s="119"/>
    </row>
    <row r="12" spans="1:29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</row>
    <row r="13" spans="1:29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</row>
    <row r="14" spans="1:29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</row>
    <row r="15" spans="1:29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</row>
    <row r="16" spans="1:29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</row>
    <row r="17" spans="1:29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</row>
    <row r="18" spans="1:29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</row>
    <row r="19" spans="1:29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</row>
    <row r="20" spans="1:29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</row>
    <row r="21" spans="1:29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29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</row>
    <row r="23" spans="1:29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</row>
    <row r="24" spans="1:29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</row>
    <row r="25" spans="1:29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29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29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29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</row>
    <row r="29" spans="1:29" s="80" customFormat="1" ht="15" customHeight="1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29" s="80" customFormat="1" ht="15" customHeight="1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29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29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200" t="s">
        <v>89</v>
      </c>
      <c r="AA32" s="200"/>
      <c r="AB32" s="200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A in 2009  </v>
      </c>
      <c r="K33" s="143">
        <f t="shared" ca="1" si="0"/>
        <v>6.2067621553152099</v>
      </c>
      <c r="L33" s="143">
        <f t="shared" ca="1" si="0"/>
        <v>8.3211536587742376</v>
      </c>
      <c r="M33" s="143">
        <f t="shared" ca="1" si="0"/>
        <v>11.75095001461561</v>
      </c>
      <c r="N33" s="143">
        <f t="shared" ca="1" si="0"/>
        <v>11.302737990840885</v>
      </c>
      <c r="O33" s="143">
        <f t="shared" ca="1" si="0"/>
        <v>10.377082724349606</v>
      </c>
      <c r="P33" s="143">
        <f t="shared" ca="1" si="0"/>
        <v>10.464776381175096</v>
      </c>
      <c r="Q33" s="143">
        <f t="shared" ca="1" si="0"/>
        <v>11.322225470135438</v>
      </c>
      <c r="R33" s="143">
        <f t="shared" ca="1" si="0"/>
        <v>13.202767222059828</v>
      </c>
      <c r="S33" s="143">
        <f t="shared" ca="1" si="0"/>
        <v>9.0616778719672606</v>
      </c>
      <c r="T33" s="143">
        <f t="shared" ca="1" si="0"/>
        <v>7.9898665107668325</v>
      </c>
      <c r="U33" s="143" t="str">
        <f t="shared" ca="1" si="0"/>
        <v/>
      </c>
      <c r="V33" s="143" t="str">
        <f t="shared" ca="1" si="0"/>
        <v/>
      </c>
      <c r="Y33" s="134"/>
      <c r="Z33" s="198">
        <f ca="1">IF(rL1.Gruppen01Ausw=rB1.AuswKeine01,"",OFFSET(rB1.Knoten,1,$AE33))</f>
        <v>10263</v>
      </c>
      <c r="AA33" s="198"/>
      <c r="AB33" s="198"/>
      <c r="AC33" s="134"/>
      <c r="AE33" s="136">
        <v>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G in 2008  </v>
      </c>
      <c r="K34" s="144">
        <f t="shared" ca="1" si="1"/>
        <v>6.0871518418688222</v>
      </c>
      <c r="L34" s="144">
        <f t="shared" ca="1" si="1"/>
        <v>8.1311769991015268</v>
      </c>
      <c r="M34" s="144">
        <f t="shared" ca="1" si="1"/>
        <v>10.08535489667565</v>
      </c>
      <c r="N34" s="144">
        <f t="shared" ca="1" si="1"/>
        <v>9.9955076370170701</v>
      </c>
      <c r="O34" s="144">
        <f t="shared" ca="1" si="1"/>
        <v>6.8957771787960462</v>
      </c>
      <c r="P34" s="144">
        <f t="shared" ca="1" si="1"/>
        <v>10.714285714285714</v>
      </c>
      <c r="Q34" s="144">
        <f t="shared" ca="1" si="1"/>
        <v>13.095238095238095</v>
      </c>
      <c r="R34" s="144">
        <f t="shared" ca="1" si="1"/>
        <v>12.084456424079065</v>
      </c>
      <c r="S34" s="144">
        <f t="shared" ca="1" si="1"/>
        <v>7.9514824797843664</v>
      </c>
      <c r="T34" s="144">
        <f t="shared" ca="1" si="1"/>
        <v>5.0988319856244377</v>
      </c>
      <c r="U34" s="144">
        <f t="shared" ca="1" si="1"/>
        <v>4.9191374663072773</v>
      </c>
      <c r="V34" s="144">
        <f t="shared" ca="1" si="1"/>
        <v>4.9415992812219223</v>
      </c>
      <c r="Y34" s="137"/>
      <c r="Z34" s="199">
        <f ca="1">IF(rL1.Gruppen01Ausw=rB1.AuswKeine01,"",OFFSET(rB1.Knoten,1,$AE34))</f>
        <v>4452</v>
      </c>
      <c r="AA34" s="199"/>
      <c r="AB34" s="199"/>
      <c r="AC34" s="137"/>
      <c r="AE34" s="139">
        <v>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31" s="83" customFormat="1" ht="8.1" customHeight="1" thickBot="1"/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7" customFormat="1">
      <c r="A39" s="185"/>
      <c r="B39" s="185"/>
      <c r="C39" s="185"/>
      <c r="D39" s="185"/>
      <c r="E39" s="186"/>
      <c r="J39" s="187">
        <v>0</v>
      </c>
      <c r="K39" s="187">
        <v>1</v>
      </c>
      <c r="L39" s="187">
        <v>2</v>
      </c>
      <c r="M39" s="187">
        <v>3</v>
      </c>
      <c r="N39" s="187">
        <v>4</v>
      </c>
      <c r="O39" s="187">
        <v>5</v>
      </c>
      <c r="P39" s="187">
        <v>6</v>
      </c>
      <c r="Q39" s="187">
        <v>7</v>
      </c>
      <c r="R39" s="187">
        <v>8</v>
      </c>
      <c r="S39" s="187">
        <v>9</v>
      </c>
      <c r="T39" s="187">
        <v>10</v>
      </c>
      <c r="U39" s="187">
        <v>11</v>
      </c>
      <c r="V39" s="187">
        <v>12</v>
      </c>
      <c r="Y39" s="185"/>
      <c r="Z39" s="185"/>
      <c r="AA39" s="185"/>
      <c r="AB39" s="185"/>
      <c r="AC39" s="185"/>
    </row>
    <row r="40" spans="1:31" s="187" customFormat="1">
      <c r="A40" s="185"/>
      <c r="B40" s="185"/>
      <c r="C40" s="185"/>
      <c r="D40" s="185"/>
      <c r="E40" s="186"/>
      <c r="J40" s="187">
        <v>7</v>
      </c>
      <c r="K40" s="187">
        <v>7</v>
      </c>
      <c r="L40" s="187">
        <v>7</v>
      </c>
      <c r="M40" s="187">
        <v>7</v>
      </c>
      <c r="N40" s="187">
        <v>7</v>
      </c>
      <c r="O40" s="187">
        <v>7</v>
      </c>
      <c r="P40" s="187">
        <v>7</v>
      </c>
      <c r="Q40" s="187">
        <v>7</v>
      </c>
      <c r="R40" s="187">
        <v>7</v>
      </c>
      <c r="S40" s="187">
        <v>7</v>
      </c>
      <c r="T40" s="187">
        <v>7</v>
      </c>
      <c r="U40" s="187">
        <v>7</v>
      </c>
      <c r="V40" s="187">
        <v>7</v>
      </c>
      <c r="Y40" s="185"/>
      <c r="Z40" s="185"/>
      <c r="AA40" s="185"/>
      <c r="AB40" s="185"/>
      <c r="AC40" s="185"/>
    </row>
    <row r="41" spans="1:31" s="187" customFormat="1">
      <c r="A41" s="185"/>
      <c r="B41" s="185"/>
      <c r="C41" s="185"/>
      <c r="D41" s="185"/>
      <c r="E41" s="186"/>
      <c r="J41" s="187">
        <v>8</v>
      </c>
      <c r="K41" s="187">
        <v>8</v>
      </c>
      <c r="L41" s="187">
        <v>8</v>
      </c>
      <c r="M41" s="187">
        <v>8</v>
      </c>
      <c r="N41" s="187">
        <v>8</v>
      </c>
      <c r="O41" s="187">
        <v>8</v>
      </c>
      <c r="P41" s="187">
        <v>8</v>
      </c>
      <c r="Q41" s="187">
        <v>8</v>
      </c>
      <c r="R41" s="187">
        <v>8</v>
      </c>
      <c r="S41" s="187">
        <v>8</v>
      </c>
      <c r="T41" s="187">
        <v>8</v>
      </c>
      <c r="U41" s="187">
        <v>8</v>
      </c>
      <c r="V41" s="187">
        <v>8</v>
      </c>
      <c r="Y41" s="185"/>
      <c r="Z41" s="185"/>
      <c r="AA41" s="185"/>
      <c r="AB41" s="185"/>
      <c r="AC41" s="185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</row>
  </sheetData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AE43"/>
  <sheetViews>
    <sheetView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90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8"/>
    </row>
    <row r="2" spans="1:31" s="72" customFormat="1" ht="8.1" customHeight="1">
      <c r="AE2" s="189"/>
    </row>
    <row r="3" spans="1:31" ht="8.25" customHeight="1">
      <c r="E3" s="116"/>
      <c r="G3" s="194" t="s">
        <v>72</v>
      </c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</row>
    <row r="4" spans="1:31" ht="12.75" customHeight="1">
      <c r="E4" s="116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31" ht="15" customHeight="1">
      <c r="E5" s="116"/>
      <c r="G5" s="195" t="s">
        <v>86</v>
      </c>
      <c r="H5" s="195"/>
      <c r="I5" s="195"/>
      <c r="J5" s="195"/>
      <c r="K5" s="195"/>
      <c r="L5" s="195"/>
      <c r="M5" s="195"/>
      <c r="N5" s="195"/>
      <c r="O5" s="201" t="s">
        <v>88</v>
      </c>
      <c r="P5" s="201"/>
      <c r="Q5" s="201"/>
      <c r="R5" s="201"/>
      <c r="S5" s="201"/>
      <c r="T5" s="201"/>
      <c r="U5" s="201"/>
      <c r="V5" s="201"/>
      <c r="W5" s="201"/>
    </row>
    <row r="6" spans="1:31" ht="15" customHeight="1">
      <c r="E6" s="116"/>
      <c r="G6" s="195"/>
      <c r="H6" s="195"/>
      <c r="I6" s="195"/>
      <c r="J6" s="195"/>
      <c r="K6" s="195"/>
      <c r="L6" s="195"/>
      <c r="M6" s="195"/>
      <c r="N6" s="195"/>
      <c r="O6" s="201"/>
      <c r="P6" s="201"/>
      <c r="Q6" s="201"/>
      <c r="R6" s="201"/>
      <c r="S6" s="201"/>
      <c r="T6" s="201"/>
      <c r="U6" s="201"/>
      <c r="V6" s="201"/>
      <c r="W6" s="201"/>
      <c r="X6" s="75"/>
    </row>
    <row r="7" spans="1:31" s="76" customFormat="1" ht="3" customHeight="1">
      <c r="AE7" s="191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91"/>
    </row>
    <row r="10" spans="1:31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8"/>
    </row>
    <row r="11" spans="1:31" s="80" customFormat="1" ht="15" customHeight="1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88"/>
    </row>
    <row r="12" spans="1:31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8"/>
    </row>
    <row r="13" spans="1:31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8"/>
    </row>
    <row r="14" spans="1:31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8"/>
    </row>
    <row r="15" spans="1:31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8"/>
    </row>
    <row r="16" spans="1:31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8"/>
    </row>
    <row r="17" spans="1:31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8"/>
    </row>
    <row r="18" spans="1:31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8"/>
    </row>
    <row r="19" spans="1:31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8"/>
    </row>
    <row r="20" spans="1:31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92"/>
    </row>
    <row r="21" spans="1:31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8"/>
    </row>
    <row r="22" spans="1:31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8"/>
    </row>
    <row r="23" spans="1:31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8"/>
    </row>
    <row r="24" spans="1:31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8"/>
    </row>
    <row r="25" spans="1:31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8"/>
    </row>
    <row r="26" spans="1:31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8"/>
    </row>
    <row r="27" spans="1:31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8"/>
    </row>
    <row r="28" spans="1:31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8"/>
    </row>
    <row r="29" spans="1:31" s="80" customFormat="1" ht="15" customHeight="1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88"/>
    </row>
    <row r="30" spans="1:31" s="80" customFormat="1" ht="15" customHeight="1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88"/>
    </row>
    <row r="31" spans="1:31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8"/>
    </row>
    <row r="32" spans="1:31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200" t="s">
        <v>89</v>
      </c>
      <c r="AA32" s="200"/>
      <c r="AB32" s="200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A in 2009  </v>
      </c>
      <c r="K33" s="143">
        <f t="shared" ca="1" si="0"/>
        <v>6.2067621553152099</v>
      </c>
      <c r="L33" s="143">
        <f t="shared" ca="1" si="0"/>
        <v>8.3211536587742376</v>
      </c>
      <c r="M33" s="143">
        <f t="shared" ca="1" si="0"/>
        <v>11.75095001461561</v>
      </c>
      <c r="N33" s="143">
        <f t="shared" ca="1" si="0"/>
        <v>11.302737990840884</v>
      </c>
      <c r="O33" s="143">
        <f t="shared" ca="1" si="0"/>
        <v>10.377082724349606</v>
      </c>
      <c r="P33" s="143">
        <f t="shared" ca="1" si="0"/>
        <v>10.464776381175094</v>
      </c>
      <c r="Q33" s="143">
        <f t="shared" ca="1" si="0"/>
        <v>11.322225470135438</v>
      </c>
      <c r="R33" s="143">
        <f t="shared" ca="1" si="0"/>
        <v>13.202767222059826</v>
      </c>
      <c r="S33" s="143">
        <f t="shared" ca="1" si="0"/>
        <v>9.0616778719672606</v>
      </c>
      <c r="T33" s="143">
        <f t="shared" ca="1" si="0"/>
        <v>7.9898665107668316</v>
      </c>
      <c r="U33" s="143" t="str">
        <f t="shared" ca="1" si="0"/>
        <v/>
      </c>
      <c r="V33" s="143" t="str">
        <f t="shared" ca="1" si="0"/>
        <v/>
      </c>
      <c r="Y33" s="134"/>
      <c r="Z33" s="202">
        <f ca="1">IF(rL1.Gruppen01Ausw=rB1.AuswKeine01,"",SUM(OFFSET(rB1.Knoten,1,$AE33,12,1)))</f>
        <v>5665176</v>
      </c>
      <c r="AA33" s="202"/>
      <c r="AB33" s="202"/>
      <c r="AC33" s="134"/>
      <c r="AE33" s="190">
        <v>14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G in 2008  </v>
      </c>
      <c r="K34" s="144">
        <f t="shared" ca="1" si="1"/>
        <v>6.0871518418688231</v>
      </c>
      <c r="L34" s="144">
        <f t="shared" ca="1" si="1"/>
        <v>8.1311769991015268</v>
      </c>
      <c r="M34" s="144">
        <f t="shared" ca="1" si="1"/>
        <v>10.085354896675652</v>
      </c>
      <c r="N34" s="144">
        <f t="shared" ca="1" si="1"/>
        <v>9.9955076370170701</v>
      </c>
      <c r="O34" s="144">
        <f t="shared" ca="1" si="1"/>
        <v>6.8957771787960462</v>
      </c>
      <c r="P34" s="144">
        <f t="shared" ca="1" si="1"/>
        <v>10.714285714285714</v>
      </c>
      <c r="Q34" s="144">
        <f t="shared" ca="1" si="1"/>
        <v>13.095238095238095</v>
      </c>
      <c r="R34" s="144">
        <f t="shared" ca="1" si="1"/>
        <v>12.084456424079065</v>
      </c>
      <c r="S34" s="144">
        <f t="shared" ca="1" si="1"/>
        <v>7.9514824797843664</v>
      </c>
      <c r="T34" s="144">
        <f t="shared" ca="1" si="1"/>
        <v>5.0988319856244386</v>
      </c>
      <c r="U34" s="144">
        <f t="shared" ca="1" si="1"/>
        <v>4.9191374663072773</v>
      </c>
      <c r="V34" s="144">
        <f t="shared" ca="1" si="1"/>
        <v>4.9415992812219223</v>
      </c>
      <c r="Y34" s="137"/>
      <c r="Z34" s="203">
        <f ca="1">IF(rL1.Gruppen02Ausw=rB1.AuswKeine02,"",SUM(OFFSET(rB1.Knoten,1,$AE34,12,1)))</f>
        <v>5591712</v>
      </c>
      <c r="AA34" s="203"/>
      <c r="AB34" s="203"/>
      <c r="AC34" s="137"/>
      <c r="AE34" s="190">
        <v>15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8"/>
    </row>
    <row r="36" spans="1:31" s="83" customFormat="1" ht="8.1" customHeight="1" thickBot="1">
      <c r="AE36" s="193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8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7" customFormat="1">
      <c r="A39" s="185"/>
      <c r="B39" s="185"/>
      <c r="C39" s="185"/>
      <c r="D39" s="185"/>
      <c r="E39" s="186"/>
      <c r="J39" s="187">
        <v>0</v>
      </c>
      <c r="K39" s="187">
        <v>1</v>
      </c>
      <c r="L39" s="187">
        <v>2</v>
      </c>
      <c r="M39" s="187">
        <v>3</v>
      </c>
      <c r="N39" s="187">
        <v>4</v>
      </c>
      <c r="O39" s="187">
        <v>5</v>
      </c>
      <c r="P39" s="187">
        <v>6</v>
      </c>
      <c r="Q39" s="187">
        <v>7</v>
      </c>
      <c r="R39" s="187">
        <v>8</v>
      </c>
      <c r="S39" s="187">
        <v>9</v>
      </c>
      <c r="T39" s="187">
        <v>10</v>
      </c>
      <c r="U39" s="187">
        <v>11</v>
      </c>
      <c r="V39" s="187">
        <v>12</v>
      </c>
      <c r="Y39" s="185"/>
      <c r="Z39" s="185"/>
      <c r="AA39" s="185"/>
      <c r="AB39" s="185"/>
      <c r="AC39" s="185"/>
    </row>
    <row r="40" spans="1:31" s="187" customFormat="1">
      <c r="A40" s="185"/>
      <c r="B40" s="185"/>
      <c r="C40" s="185"/>
      <c r="D40" s="185"/>
      <c r="E40" s="186"/>
      <c r="J40" s="187">
        <v>17</v>
      </c>
      <c r="K40" s="187">
        <v>17</v>
      </c>
      <c r="L40" s="187">
        <v>17</v>
      </c>
      <c r="M40" s="187">
        <v>17</v>
      </c>
      <c r="N40" s="187">
        <v>17</v>
      </c>
      <c r="O40" s="187">
        <v>17</v>
      </c>
      <c r="P40" s="187">
        <v>17</v>
      </c>
      <c r="Q40" s="187">
        <v>17</v>
      </c>
      <c r="R40" s="187">
        <v>17</v>
      </c>
      <c r="S40" s="187">
        <v>17</v>
      </c>
      <c r="T40" s="187">
        <v>17</v>
      </c>
      <c r="U40" s="187">
        <v>17</v>
      </c>
      <c r="V40" s="187">
        <v>17</v>
      </c>
      <c r="Y40" s="185"/>
      <c r="Z40" s="185"/>
      <c r="AA40" s="185"/>
      <c r="AB40" s="185"/>
      <c r="AC40" s="185"/>
    </row>
    <row r="41" spans="1:31" s="187" customFormat="1">
      <c r="A41" s="185"/>
      <c r="B41" s="185"/>
      <c r="C41" s="185"/>
      <c r="D41" s="185"/>
      <c r="E41" s="186"/>
      <c r="J41" s="187">
        <v>18</v>
      </c>
      <c r="K41" s="187">
        <v>18</v>
      </c>
      <c r="L41" s="187">
        <v>18</v>
      </c>
      <c r="M41" s="187">
        <v>18</v>
      </c>
      <c r="N41" s="187">
        <v>18</v>
      </c>
      <c r="O41" s="187">
        <v>18</v>
      </c>
      <c r="P41" s="187">
        <v>18</v>
      </c>
      <c r="Q41" s="187">
        <v>18</v>
      </c>
      <c r="R41" s="187">
        <v>18</v>
      </c>
      <c r="S41" s="187">
        <v>18</v>
      </c>
      <c r="T41" s="187">
        <v>18</v>
      </c>
      <c r="U41" s="187">
        <v>18</v>
      </c>
      <c r="V41" s="187">
        <v>18</v>
      </c>
      <c r="Y41" s="185"/>
      <c r="Z41" s="185"/>
      <c r="AA41" s="185"/>
      <c r="AB41" s="185"/>
      <c r="AC41" s="185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7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7"/>
    </row>
  </sheetData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AC43"/>
  <sheetViews>
    <sheetView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/>
    <row r="3" spans="1:29" ht="8.25" customHeight="1">
      <c r="E3" s="116"/>
      <c r="G3" s="194" t="s">
        <v>72</v>
      </c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</row>
    <row r="4" spans="1:29" ht="12.75" customHeight="1">
      <c r="E4" s="116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</row>
    <row r="5" spans="1:29" ht="15" customHeight="1">
      <c r="E5" s="116"/>
      <c r="G5" s="195" t="s">
        <v>86</v>
      </c>
      <c r="H5" s="195"/>
      <c r="I5" s="195"/>
      <c r="J5" s="195"/>
      <c r="K5" s="195"/>
      <c r="L5" s="195"/>
      <c r="M5" s="195"/>
      <c r="N5" s="195"/>
      <c r="O5" s="201" t="s">
        <v>101</v>
      </c>
      <c r="P5" s="201"/>
      <c r="Q5" s="201"/>
      <c r="R5" s="201"/>
      <c r="S5" s="201"/>
      <c r="T5" s="201"/>
      <c r="U5" s="201"/>
      <c r="V5" s="201"/>
      <c r="W5" s="201"/>
    </row>
    <row r="6" spans="1:29" ht="15" customHeight="1">
      <c r="E6" s="116"/>
      <c r="G6" s="195"/>
      <c r="H6" s="195"/>
      <c r="I6" s="195"/>
      <c r="J6" s="195"/>
      <c r="K6" s="195"/>
      <c r="L6" s="195"/>
      <c r="M6" s="195"/>
      <c r="N6" s="195"/>
      <c r="O6" s="201"/>
      <c r="P6" s="201"/>
      <c r="Q6" s="201"/>
      <c r="R6" s="201"/>
      <c r="S6" s="201"/>
      <c r="T6" s="201"/>
      <c r="U6" s="201"/>
      <c r="V6" s="201"/>
      <c r="W6" s="201"/>
      <c r="X6" s="75"/>
    </row>
    <row r="7" spans="1:29" s="76" customFormat="1" ht="3" customHeight="1"/>
    <row r="8" spans="1:29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/>
    <row r="10" spans="1:29" s="80" customFormat="1" ht="15" customHeight="1">
      <c r="A10" s="78"/>
      <c r="B10" s="78"/>
      <c r="C10" s="78"/>
      <c r="D10" s="78"/>
      <c r="E10" s="7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78"/>
      <c r="Z10" s="78"/>
      <c r="AA10" s="78"/>
      <c r="AB10" s="78"/>
      <c r="AC10" s="78"/>
    </row>
    <row r="11" spans="1:29" s="80" customFormat="1" ht="15" customHeight="1">
      <c r="A11" s="78"/>
      <c r="B11" s="78"/>
      <c r="C11" s="78"/>
      <c r="D11" s="78"/>
      <c r="E11" s="79"/>
      <c r="F11" s="169"/>
      <c r="G11" s="169"/>
      <c r="H11" s="169"/>
      <c r="I11" s="169"/>
      <c r="J11" s="169"/>
      <c r="K11" s="169"/>
      <c r="L11" s="169"/>
      <c r="M11" s="169"/>
      <c r="N11" s="169"/>
      <c r="O11" s="78"/>
      <c r="P11" s="78"/>
      <c r="Q11" s="78"/>
      <c r="R11" s="169"/>
      <c r="S11" s="169"/>
      <c r="T11" s="169"/>
      <c r="U11" s="169"/>
      <c r="V11" s="169"/>
      <c r="W11" s="169"/>
      <c r="X11" s="169"/>
      <c r="Y11" s="78"/>
      <c r="Z11" s="78"/>
      <c r="AA11" s="78"/>
      <c r="AB11" s="78"/>
      <c r="AC11" s="78"/>
    </row>
    <row r="12" spans="1:29" s="80" customFormat="1" ht="15" customHeight="1">
      <c r="A12" s="78"/>
      <c r="B12" s="78"/>
      <c r="C12" s="78"/>
      <c r="D12" s="78"/>
      <c r="E12" s="79"/>
      <c r="F12" s="169"/>
      <c r="G12" s="169"/>
      <c r="H12" s="169"/>
      <c r="I12" s="169"/>
      <c r="J12" s="169"/>
      <c r="K12" s="169"/>
      <c r="L12" s="169"/>
      <c r="M12" s="169"/>
      <c r="N12" s="169"/>
      <c r="O12" s="78"/>
      <c r="P12" s="78"/>
      <c r="Q12" s="78"/>
      <c r="R12" s="169"/>
      <c r="S12" s="169"/>
      <c r="T12" s="169"/>
      <c r="U12" s="169"/>
      <c r="V12" s="169"/>
      <c r="W12" s="169"/>
      <c r="X12" s="169"/>
      <c r="Y12" s="119"/>
      <c r="Z12" s="119"/>
      <c r="AA12" s="119"/>
      <c r="AB12" s="119"/>
      <c r="AC12" s="119"/>
    </row>
    <row r="13" spans="1:29" s="80" customFormat="1" ht="15" customHeight="1">
      <c r="A13" s="78"/>
      <c r="B13" s="78"/>
      <c r="C13" s="78"/>
      <c r="D13" s="78"/>
      <c r="E13" s="79"/>
      <c r="F13" s="169"/>
      <c r="G13" s="169"/>
      <c r="H13" s="169"/>
      <c r="I13" s="169"/>
      <c r="J13" s="169"/>
      <c r="K13" s="169"/>
      <c r="L13" s="169"/>
      <c r="M13" s="169"/>
      <c r="N13" s="169"/>
      <c r="O13" s="78"/>
      <c r="P13" s="78"/>
      <c r="Q13" s="78"/>
      <c r="R13" s="169"/>
      <c r="S13" s="169"/>
      <c r="T13" s="169"/>
      <c r="U13" s="169"/>
      <c r="V13" s="169"/>
      <c r="W13" s="169"/>
      <c r="X13" s="169"/>
      <c r="Y13" s="119"/>
      <c r="Z13" s="119"/>
      <c r="AA13" s="119"/>
      <c r="AB13" s="119"/>
      <c r="AC13" s="119"/>
    </row>
    <row r="14" spans="1:29" s="80" customFormat="1" ht="15" customHeight="1">
      <c r="A14" s="78"/>
      <c r="B14" s="78"/>
      <c r="C14" s="78"/>
      <c r="D14" s="78"/>
      <c r="E14" s="79"/>
      <c r="F14" s="169"/>
      <c r="G14" s="169"/>
      <c r="H14" s="169"/>
      <c r="I14" s="169"/>
      <c r="J14" s="169"/>
      <c r="K14" s="169"/>
      <c r="L14" s="169"/>
      <c r="M14" s="169"/>
      <c r="N14" s="169"/>
      <c r="O14" s="78"/>
      <c r="P14" s="78"/>
      <c r="Q14" s="78"/>
      <c r="R14" s="169"/>
      <c r="S14" s="169"/>
      <c r="T14" s="169"/>
      <c r="U14" s="169"/>
      <c r="V14" s="169"/>
      <c r="W14" s="169"/>
      <c r="X14" s="169"/>
      <c r="Y14" s="119"/>
      <c r="Z14" s="119"/>
      <c r="AA14" s="119"/>
      <c r="AB14" s="119"/>
      <c r="AC14" s="119"/>
    </row>
    <row r="15" spans="1:29" s="80" customFormat="1" ht="15" customHeight="1">
      <c r="A15" s="78"/>
      <c r="B15" s="78"/>
      <c r="C15" s="78"/>
      <c r="D15" s="78"/>
      <c r="E15" s="79"/>
      <c r="F15" s="169"/>
      <c r="G15" s="169"/>
      <c r="H15" s="169"/>
      <c r="I15" s="169"/>
      <c r="J15" s="169"/>
      <c r="K15" s="169"/>
      <c r="L15" s="169"/>
      <c r="M15" s="169"/>
      <c r="N15" s="169"/>
      <c r="O15" s="78"/>
      <c r="P15" s="78"/>
      <c r="Q15" s="78"/>
      <c r="R15" s="169"/>
      <c r="S15" s="169"/>
      <c r="T15" s="169"/>
      <c r="U15" s="169"/>
      <c r="V15" s="169"/>
      <c r="W15" s="169"/>
      <c r="X15" s="169"/>
      <c r="Y15" s="119"/>
      <c r="Z15" s="119"/>
      <c r="AA15" s="119"/>
      <c r="AB15" s="119"/>
      <c r="AC15" s="119"/>
    </row>
    <row r="16" spans="1:29" s="80" customFormat="1" ht="15" customHeight="1">
      <c r="A16" s="78"/>
      <c r="B16" s="78"/>
      <c r="C16" s="78"/>
      <c r="D16" s="78"/>
      <c r="E16" s="79"/>
      <c r="F16" s="169"/>
      <c r="G16" s="169"/>
      <c r="H16" s="169"/>
      <c r="I16" s="169"/>
      <c r="J16" s="169"/>
      <c r="K16" s="169"/>
      <c r="L16" s="169"/>
      <c r="M16" s="169"/>
      <c r="N16" s="169"/>
      <c r="O16" s="78"/>
      <c r="P16" s="78"/>
      <c r="Q16" s="78"/>
      <c r="R16" s="169"/>
      <c r="S16" s="169"/>
      <c r="T16" s="169"/>
      <c r="U16" s="169"/>
      <c r="V16" s="169"/>
      <c r="W16" s="169"/>
      <c r="X16" s="169"/>
      <c r="Y16" s="119"/>
      <c r="Z16" s="119"/>
      <c r="AA16" s="119"/>
      <c r="AB16" s="119"/>
      <c r="AC16" s="119"/>
    </row>
    <row r="17" spans="1:29" s="80" customFormat="1" ht="21" customHeight="1">
      <c r="A17" s="78"/>
      <c r="B17" s="78"/>
      <c r="C17" s="78"/>
      <c r="D17" s="78"/>
      <c r="E17" s="79"/>
      <c r="F17" s="169"/>
      <c r="G17" s="169"/>
      <c r="H17" s="169"/>
      <c r="I17" s="169"/>
      <c r="J17" s="169"/>
      <c r="K17" s="169"/>
      <c r="L17" s="169"/>
      <c r="M17" s="169"/>
      <c r="N17" s="169"/>
      <c r="O17" s="78"/>
      <c r="P17" s="78"/>
      <c r="Q17" s="78"/>
      <c r="R17" s="169"/>
      <c r="S17" s="169"/>
      <c r="T17" s="169"/>
      <c r="U17" s="169"/>
      <c r="V17" s="169"/>
      <c r="W17" s="169"/>
      <c r="X17" s="169"/>
      <c r="Y17" s="119"/>
      <c r="Z17" s="119"/>
      <c r="AA17" s="119"/>
      <c r="AB17" s="119"/>
      <c r="AC17" s="119"/>
    </row>
    <row r="18" spans="1:29" s="80" customFormat="1" ht="15" customHeight="1">
      <c r="A18" s="78"/>
      <c r="B18" s="78"/>
      <c r="C18" s="78"/>
      <c r="D18" s="78"/>
      <c r="E18" s="79"/>
      <c r="F18" s="169"/>
      <c r="G18" s="169"/>
      <c r="H18" s="169"/>
      <c r="I18" s="169"/>
      <c r="J18" s="169"/>
      <c r="K18" s="169"/>
      <c r="L18" s="169"/>
      <c r="M18" s="169"/>
      <c r="N18" s="169"/>
      <c r="O18" s="78"/>
      <c r="P18" s="78"/>
      <c r="Q18" s="78"/>
      <c r="R18" s="169"/>
      <c r="S18" s="169"/>
      <c r="T18" s="169"/>
      <c r="U18" s="169"/>
      <c r="V18" s="169"/>
      <c r="W18" s="169"/>
      <c r="X18" s="169"/>
      <c r="Y18" s="119"/>
      <c r="Z18" s="119"/>
      <c r="AA18" s="119"/>
      <c r="AB18" s="119"/>
      <c r="AC18" s="119"/>
    </row>
    <row r="19" spans="1:29" s="80" customFormat="1" ht="15" customHeight="1">
      <c r="A19" s="78"/>
      <c r="B19" s="78"/>
      <c r="C19" s="78"/>
      <c r="D19" s="78"/>
      <c r="E19" s="79"/>
      <c r="F19" s="169"/>
      <c r="G19" s="169"/>
      <c r="H19" s="169"/>
      <c r="I19" s="169"/>
      <c r="J19" s="169"/>
      <c r="K19" s="169"/>
      <c r="L19" s="169"/>
      <c r="M19" s="169"/>
      <c r="N19" s="169"/>
      <c r="O19" s="78"/>
      <c r="P19" s="78"/>
      <c r="Q19" s="78"/>
      <c r="R19" s="169"/>
      <c r="S19" s="169"/>
      <c r="T19" s="169"/>
      <c r="U19" s="169"/>
      <c r="V19" s="169"/>
      <c r="W19" s="169"/>
      <c r="X19" s="169"/>
      <c r="Y19" s="119"/>
      <c r="Z19" s="119"/>
      <c r="AA19" s="119"/>
      <c r="AB19" s="119"/>
      <c r="AC19" s="119"/>
    </row>
    <row r="20" spans="1:29" s="81" customFormat="1" ht="15" customHeight="1">
      <c r="A20" s="82"/>
      <c r="B20" s="82"/>
      <c r="C20" s="82"/>
      <c r="D20" s="82"/>
      <c r="E20" s="79"/>
      <c r="F20" s="169"/>
      <c r="G20" s="169"/>
      <c r="H20" s="169"/>
      <c r="I20" s="169"/>
      <c r="J20" s="169"/>
      <c r="K20" s="169"/>
      <c r="L20" s="169"/>
      <c r="M20" s="169"/>
      <c r="N20" s="169"/>
      <c r="O20" s="78"/>
      <c r="P20" s="78"/>
      <c r="Q20" s="78"/>
      <c r="R20" s="169"/>
      <c r="S20" s="169"/>
      <c r="T20" s="169"/>
      <c r="U20" s="169"/>
      <c r="V20" s="169"/>
      <c r="W20" s="170"/>
      <c r="X20" s="170"/>
      <c r="Y20" s="120"/>
      <c r="Z20" s="120"/>
      <c r="AA20" s="120"/>
      <c r="AB20" s="120"/>
      <c r="AC20" s="120"/>
    </row>
    <row r="21" spans="1:29" s="80" customFormat="1" ht="15" customHeight="1">
      <c r="A21" s="78"/>
      <c r="B21" s="78"/>
      <c r="C21" s="78"/>
      <c r="D21" s="78"/>
      <c r="E21" s="79"/>
      <c r="F21" s="169"/>
      <c r="G21" s="169"/>
      <c r="H21" s="169"/>
      <c r="I21" s="169"/>
      <c r="J21" s="169"/>
      <c r="K21" s="169"/>
      <c r="L21" s="169"/>
      <c r="M21" s="169"/>
      <c r="N21" s="169"/>
      <c r="O21" s="78"/>
      <c r="P21" s="78"/>
      <c r="Q21" s="78"/>
      <c r="R21" s="78"/>
      <c r="S21" s="169"/>
      <c r="T21" s="169"/>
      <c r="U21" s="169"/>
      <c r="V21" s="169"/>
      <c r="W21" s="169"/>
      <c r="X21" s="169"/>
      <c r="Y21" s="119"/>
      <c r="Z21" s="119"/>
      <c r="AA21" s="119"/>
      <c r="AB21" s="119"/>
      <c r="AC21" s="119"/>
    </row>
    <row r="22" spans="1:29" s="80" customFormat="1" ht="21" customHeight="1">
      <c r="A22" s="78"/>
      <c r="B22" s="78"/>
      <c r="C22" s="78"/>
      <c r="D22" s="78"/>
      <c r="E22" s="79"/>
      <c r="F22" s="169"/>
      <c r="G22" s="169"/>
      <c r="H22" s="169"/>
      <c r="I22" s="204"/>
      <c r="J22" s="204"/>
      <c r="K22" s="204"/>
      <c r="L22" s="204"/>
      <c r="M22" s="204"/>
      <c r="N22" s="169"/>
      <c r="O22" s="169"/>
      <c r="P22" s="169"/>
      <c r="Q22" s="169"/>
      <c r="R22" s="169"/>
      <c r="S22" s="169"/>
      <c r="T22" s="169"/>
      <c r="U22" s="169"/>
      <c r="V22" s="172"/>
      <c r="W22" s="169"/>
      <c r="X22" s="169"/>
      <c r="Y22" s="119"/>
      <c r="Z22" s="119"/>
      <c r="AA22" s="119"/>
      <c r="AB22" s="119"/>
      <c r="AC22" s="119"/>
    </row>
    <row r="23" spans="1:29" s="80" customFormat="1" ht="15" customHeight="1">
      <c r="A23" s="78"/>
      <c r="B23" s="78"/>
      <c r="C23" s="78"/>
      <c r="D23" s="78"/>
      <c r="E23" s="79"/>
      <c r="F23" s="169"/>
      <c r="G23" s="169"/>
      <c r="H23" s="169"/>
      <c r="I23" s="204"/>
      <c r="J23" s="204"/>
      <c r="K23" s="204"/>
      <c r="L23" s="204"/>
      <c r="M23" s="204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19"/>
      <c r="Z23" s="119"/>
      <c r="AA23" s="119"/>
      <c r="AB23" s="119"/>
      <c r="AC23" s="119"/>
    </row>
    <row r="24" spans="1:29" s="80" customFormat="1" ht="15" customHeight="1">
      <c r="A24" s="78"/>
      <c r="B24" s="78"/>
      <c r="C24" s="78"/>
      <c r="D24" s="78"/>
      <c r="E24" s="79"/>
      <c r="F24" s="169"/>
      <c r="G24" s="169"/>
      <c r="H24" s="169"/>
      <c r="I24" s="169"/>
      <c r="J24" s="169"/>
      <c r="K24" s="169"/>
      <c r="L24" s="169"/>
      <c r="M24" s="169"/>
      <c r="N24" s="169"/>
      <c r="O24" s="78"/>
      <c r="P24" s="78"/>
      <c r="Q24" s="78"/>
      <c r="R24" s="169"/>
      <c r="S24" s="169"/>
      <c r="T24" s="169"/>
      <c r="U24" s="169"/>
      <c r="V24" s="169"/>
      <c r="W24" s="169"/>
      <c r="X24" s="169"/>
      <c r="Y24" s="119"/>
      <c r="Z24" s="119"/>
      <c r="AA24" s="119"/>
      <c r="AB24" s="119"/>
      <c r="AC24" s="119"/>
    </row>
    <row r="25" spans="1:29" s="80" customFormat="1" ht="15" customHeight="1">
      <c r="A25" s="78"/>
      <c r="B25" s="78"/>
      <c r="C25" s="78"/>
      <c r="D25" s="78"/>
      <c r="E25" s="79"/>
      <c r="F25" s="169"/>
      <c r="G25" s="169"/>
      <c r="H25" s="169"/>
      <c r="I25" s="169"/>
      <c r="J25" s="169"/>
      <c r="K25" s="169"/>
      <c r="L25" s="169"/>
      <c r="M25" s="169"/>
      <c r="N25" s="169"/>
      <c r="O25" s="78"/>
      <c r="P25" s="78"/>
      <c r="Q25" s="78"/>
      <c r="R25" s="169"/>
      <c r="S25" s="169"/>
      <c r="T25" s="169"/>
      <c r="U25" s="169"/>
      <c r="V25" s="169"/>
      <c r="W25" s="169"/>
      <c r="X25" s="169"/>
      <c r="Y25" s="119"/>
      <c r="Z25" s="119"/>
      <c r="AA25" s="119"/>
      <c r="AB25" s="119"/>
      <c r="AC25" s="119"/>
    </row>
    <row r="26" spans="1:29" s="80" customFormat="1" ht="15" customHeight="1">
      <c r="A26" s="78"/>
      <c r="B26" s="78"/>
      <c r="C26" s="78"/>
      <c r="D26" s="78"/>
      <c r="E26" s="79"/>
      <c r="F26" s="169"/>
      <c r="G26" s="169"/>
      <c r="H26" s="169"/>
      <c r="I26" s="169"/>
      <c r="J26" s="169"/>
      <c r="K26" s="169"/>
      <c r="L26" s="169"/>
      <c r="M26" s="169"/>
      <c r="N26" s="169"/>
      <c r="O26" s="78"/>
      <c r="P26" s="78"/>
      <c r="Q26" s="78"/>
      <c r="R26" s="169"/>
      <c r="S26" s="169"/>
      <c r="T26" s="169"/>
      <c r="U26" s="169"/>
      <c r="V26" s="169"/>
      <c r="W26" s="169"/>
      <c r="X26" s="169"/>
      <c r="Y26" s="119"/>
      <c r="Z26" s="119"/>
      <c r="AA26" s="119"/>
      <c r="AB26" s="119"/>
      <c r="AC26" s="119"/>
    </row>
    <row r="27" spans="1:29" s="80" customFormat="1" ht="15" customHeight="1">
      <c r="A27" s="78"/>
      <c r="B27" s="78"/>
      <c r="C27" s="78"/>
      <c r="D27" s="78"/>
      <c r="E27" s="79"/>
      <c r="F27" s="169"/>
      <c r="G27" s="169"/>
      <c r="H27" s="169"/>
      <c r="I27" s="169"/>
      <c r="J27" s="169"/>
      <c r="K27" s="169"/>
      <c r="L27" s="169"/>
      <c r="M27" s="169"/>
      <c r="N27" s="169"/>
      <c r="O27" s="78"/>
      <c r="P27" s="78"/>
      <c r="Q27" s="78"/>
      <c r="R27" s="169"/>
      <c r="S27" s="169"/>
      <c r="T27" s="169"/>
      <c r="U27" s="169"/>
      <c r="V27" s="169"/>
      <c r="W27" s="169"/>
      <c r="X27" s="169"/>
      <c r="Y27" s="119"/>
      <c r="Z27" s="119"/>
      <c r="AA27" s="119"/>
      <c r="AB27" s="119"/>
      <c r="AC27" s="119"/>
    </row>
    <row r="28" spans="1:29" s="80" customFormat="1" ht="15" customHeight="1">
      <c r="A28" s="78"/>
      <c r="B28" s="78"/>
      <c r="C28" s="78"/>
      <c r="D28" s="78"/>
      <c r="E28" s="79"/>
      <c r="F28" s="169"/>
      <c r="G28" s="169"/>
      <c r="H28" s="169"/>
      <c r="I28" s="169"/>
      <c r="J28" s="169"/>
      <c r="K28" s="169"/>
      <c r="L28" s="169"/>
      <c r="M28" s="169"/>
      <c r="N28" s="169"/>
      <c r="O28" s="78"/>
      <c r="P28" s="78"/>
      <c r="Q28" s="78"/>
      <c r="R28" s="169"/>
      <c r="S28" s="169"/>
      <c r="T28" s="169"/>
      <c r="U28" s="169"/>
      <c r="V28" s="169"/>
      <c r="W28" s="169"/>
      <c r="X28" s="169"/>
      <c r="Y28" s="119"/>
      <c r="Z28" s="119"/>
      <c r="AA28" s="119"/>
      <c r="AB28" s="119"/>
      <c r="AC28" s="119"/>
    </row>
    <row r="29" spans="1:29" s="80" customFormat="1" ht="15" customHeight="1">
      <c r="A29" s="78"/>
      <c r="B29" s="78"/>
      <c r="C29" s="78"/>
      <c r="D29" s="78"/>
      <c r="E29" s="79"/>
      <c r="F29" s="169"/>
      <c r="G29" s="169"/>
      <c r="H29" s="169"/>
      <c r="I29" s="169"/>
      <c r="J29" s="169"/>
      <c r="K29" s="169"/>
      <c r="L29" s="169"/>
      <c r="M29" s="169"/>
      <c r="N29" s="169"/>
      <c r="O29" s="78"/>
      <c r="P29" s="78"/>
      <c r="Q29" s="78"/>
      <c r="R29" s="169"/>
      <c r="S29" s="169"/>
      <c r="T29" s="169"/>
      <c r="U29" s="169"/>
      <c r="V29" s="169"/>
      <c r="W29" s="169"/>
      <c r="X29" s="169"/>
      <c r="Y29" s="119"/>
      <c r="Z29" s="119"/>
      <c r="AA29" s="119"/>
      <c r="AB29" s="119"/>
      <c r="AC29" s="119"/>
    </row>
    <row r="30" spans="1:29" s="80" customFormat="1" ht="15" customHeight="1">
      <c r="A30" s="78"/>
      <c r="B30" s="78"/>
      <c r="C30" s="78"/>
      <c r="D30" s="78"/>
      <c r="E30" s="79"/>
      <c r="F30" s="169"/>
      <c r="G30" s="169"/>
      <c r="H30" s="169"/>
      <c r="I30" s="169"/>
      <c r="J30" s="169"/>
      <c r="K30" s="169"/>
      <c r="L30" s="169"/>
      <c r="M30" s="169"/>
      <c r="N30" s="169"/>
      <c r="O30" s="78"/>
      <c r="P30" s="78"/>
      <c r="Q30" s="78"/>
      <c r="R30" s="169"/>
      <c r="S30" s="169"/>
      <c r="T30" s="169"/>
      <c r="U30" s="169"/>
      <c r="V30" s="169"/>
      <c r="W30" s="169"/>
      <c r="X30" s="169"/>
      <c r="Y30" s="119"/>
      <c r="Z30" s="119"/>
      <c r="AA30" s="119"/>
      <c r="AB30" s="119"/>
      <c r="AC30" s="119"/>
    </row>
    <row r="31" spans="1:29" s="80" customFormat="1" ht="15" customHeight="1">
      <c r="A31" s="78"/>
      <c r="B31" s="78"/>
      <c r="C31" s="78"/>
      <c r="D31" s="78"/>
      <c r="E31" s="79"/>
      <c r="F31" s="169"/>
      <c r="G31" s="169"/>
      <c r="H31" s="169"/>
      <c r="I31" s="169"/>
      <c r="J31" s="169"/>
      <c r="K31" s="169"/>
      <c r="L31" s="169"/>
      <c r="M31" s="169"/>
      <c r="N31" s="169"/>
      <c r="O31" s="78"/>
      <c r="P31" s="78"/>
      <c r="Q31" s="78"/>
      <c r="R31" s="169"/>
      <c r="S31" s="169"/>
      <c r="T31" s="169"/>
      <c r="U31" s="169"/>
      <c r="V31" s="169"/>
      <c r="W31" s="169"/>
      <c r="X31" s="169"/>
      <c r="Y31" s="78"/>
      <c r="Z31" s="78"/>
      <c r="AA31" s="78"/>
      <c r="AB31" s="78"/>
      <c r="AC31" s="78"/>
    </row>
    <row r="32" spans="1:29" s="80" customFormat="1" ht="15" customHeight="1">
      <c r="A32" s="78"/>
      <c r="B32" s="78"/>
      <c r="C32" s="78"/>
      <c r="D32" s="78"/>
      <c r="E32" s="79"/>
      <c r="F32" s="169"/>
      <c r="G32" s="169"/>
      <c r="H32" s="169"/>
      <c r="I32" s="169"/>
      <c r="J32" s="169"/>
      <c r="K32" s="169"/>
      <c r="L32" s="169"/>
      <c r="M32" s="169"/>
      <c r="N32" s="169"/>
      <c r="O32" s="78"/>
      <c r="P32" s="78"/>
      <c r="Q32" s="78"/>
      <c r="R32" s="169"/>
      <c r="S32" s="169"/>
      <c r="T32" s="169"/>
      <c r="U32" s="169"/>
      <c r="V32" s="169"/>
      <c r="W32" s="169"/>
      <c r="X32" s="169"/>
      <c r="Y32" s="119"/>
      <c r="Z32" s="119"/>
      <c r="AA32" s="119"/>
      <c r="AB32" s="119"/>
      <c r="AC32" s="119"/>
    </row>
    <row r="33" spans="1:29" s="80" customFormat="1" ht="15" customHeight="1">
      <c r="A33" s="78"/>
      <c r="B33" s="78"/>
      <c r="C33" s="78"/>
      <c r="D33" s="78"/>
      <c r="E33" s="79"/>
      <c r="F33" s="169"/>
      <c r="G33" s="169"/>
      <c r="H33" s="169"/>
      <c r="I33" s="169"/>
      <c r="J33" s="169"/>
      <c r="K33" s="169"/>
      <c r="L33" s="169"/>
      <c r="M33" s="169"/>
      <c r="N33" s="169"/>
      <c r="O33" s="78"/>
      <c r="P33" s="78"/>
      <c r="Q33" s="78"/>
      <c r="R33" s="169"/>
      <c r="S33" s="169"/>
      <c r="T33" s="169"/>
      <c r="U33" s="169"/>
      <c r="V33" s="169"/>
      <c r="W33" s="169"/>
      <c r="X33" s="169"/>
      <c r="Y33" s="119"/>
      <c r="Z33" s="119"/>
      <c r="AA33" s="119"/>
      <c r="AB33" s="119"/>
      <c r="AC33" s="119"/>
    </row>
    <row r="34" spans="1:29" s="80" customFormat="1" ht="15" customHeight="1">
      <c r="A34" s="78"/>
      <c r="B34" s="78"/>
      <c r="C34" s="78"/>
      <c r="D34" s="78"/>
      <c r="E34" s="79"/>
      <c r="F34" s="169"/>
      <c r="G34" s="169"/>
      <c r="H34" s="169"/>
      <c r="I34" s="169"/>
      <c r="J34" s="169"/>
      <c r="K34" s="169"/>
      <c r="L34" s="169"/>
      <c r="M34" s="169"/>
      <c r="N34" s="169"/>
      <c r="O34" s="78"/>
      <c r="P34" s="78"/>
      <c r="Q34" s="78"/>
      <c r="R34" s="169"/>
      <c r="S34" s="169"/>
      <c r="T34" s="169"/>
      <c r="U34" s="169"/>
      <c r="V34" s="169"/>
      <c r="W34" s="169"/>
      <c r="X34" s="169"/>
      <c r="Y34" s="78"/>
      <c r="Z34" s="78"/>
      <c r="AA34" s="78"/>
      <c r="AB34" s="78"/>
      <c r="AC34" s="78"/>
    </row>
    <row r="35" spans="1:29" s="80" customFormat="1" ht="15" customHeight="1">
      <c r="A35" s="78"/>
      <c r="B35" s="78"/>
      <c r="C35" s="78"/>
      <c r="D35" s="78"/>
      <c r="E35" s="7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71"/>
      <c r="X35" s="171"/>
      <c r="Y35" s="78"/>
      <c r="Z35" s="78"/>
      <c r="AA35" s="78"/>
      <c r="AB35" s="78"/>
      <c r="AC35" s="78"/>
    </row>
    <row r="36" spans="1:29" s="83" customFormat="1" ht="8.1" customHeight="1" thickBot="1"/>
    <row r="37" spans="1:29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29" s="125" customFormat="1">
      <c r="A39" s="123"/>
      <c r="B39" s="123"/>
      <c r="C39" s="123"/>
      <c r="D39" s="123"/>
      <c r="E39" s="124"/>
      <c r="Y39" s="123"/>
      <c r="Z39" s="123"/>
      <c r="AA39" s="123"/>
      <c r="AB39" s="123"/>
      <c r="AC39" s="123"/>
    </row>
    <row r="40" spans="1:29" s="125" customFormat="1">
      <c r="A40" s="123"/>
      <c r="B40" s="123"/>
      <c r="C40" s="123"/>
      <c r="D40" s="123"/>
      <c r="E40" s="124"/>
      <c r="Y40" s="123"/>
      <c r="Z40" s="123"/>
      <c r="AA40" s="123"/>
      <c r="AB40" s="123"/>
      <c r="AC40" s="123"/>
    </row>
    <row r="41" spans="1:29" s="125" customFormat="1">
      <c r="A41" s="123"/>
      <c r="B41" s="123"/>
      <c r="C41" s="123"/>
      <c r="D41" s="123"/>
      <c r="E41" s="124"/>
      <c r="Y41" s="123"/>
      <c r="Z41" s="123"/>
      <c r="AA41" s="123"/>
      <c r="AB41" s="123"/>
      <c r="AC41" s="123"/>
    </row>
    <row r="42" spans="1:29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</row>
    <row r="43" spans="1:29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</row>
  </sheetData>
  <mergeCells count="4">
    <mergeCell ref="I22:M23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B1:AX27"/>
  <sheetViews>
    <sheetView workbookViewId="0"/>
  </sheetViews>
  <sheetFormatPr baseColWidth="10" defaultRowHeight="1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30" width="3.7109375" style="1" customWidth="1"/>
    <col min="31" max="31" width="5.42578125" style="6" customWidth="1"/>
    <col min="32" max="32" width="15" style="1" bestFit="1" customWidth="1"/>
    <col min="33" max="40" width="10.7109375" style="1" customWidth="1"/>
    <col min="41" max="42" width="3.140625" style="6" customWidth="1"/>
    <col min="43" max="43" width="7.42578125" style="1" bestFit="1" customWidth="1"/>
    <col min="44" max="50" width="5.7109375" style="1" customWidth="1"/>
    <col min="51" max="16384" width="11.42578125" style="1"/>
  </cols>
  <sheetData>
    <row r="1" spans="2:50" ht="8.1" customHeight="1"/>
    <row r="2" spans="2:50" s="4" customFormat="1" ht="15" customHeight="1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50" ht="15" customHeight="1">
      <c r="B3" s="115" t="s">
        <v>79</v>
      </c>
      <c r="C3" s="128" t="str">
        <f>rD1.MonatKum</f>
        <v>Oktober</v>
      </c>
      <c r="L3" s="13"/>
      <c r="M3" s="13"/>
    </row>
    <row r="4" spans="2:50" ht="15" customHeight="1">
      <c r="B4" s="115" t="s">
        <v>80</v>
      </c>
      <c r="C4" s="127" t="str">
        <f>$C$3&amp;" "&amp;$C$2</f>
        <v>Oktober 2009</v>
      </c>
    </row>
    <row r="5" spans="2:50" ht="15" customHeight="1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  <c r="AF5" s="5">
        <v>21</v>
      </c>
      <c r="AG5" s="5">
        <v>22</v>
      </c>
      <c r="AH5" s="5">
        <v>23</v>
      </c>
      <c r="AI5" s="5">
        <v>24</v>
      </c>
      <c r="AJ5" s="5">
        <v>25</v>
      </c>
      <c r="AK5" s="5">
        <v>26</v>
      </c>
      <c r="AL5" s="5">
        <v>27</v>
      </c>
      <c r="AM5" s="5">
        <v>28</v>
      </c>
      <c r="AN5" s="5">
        <v>29</v>
      </c>
      <c r="AO5" s="5">
        <v>30</v>
      </c>
      <c r="AP5" s="5">
        <v>31</v>
      </c>
      <c r="AQ5" s="5">
        <v>32</v>
      </c>
      <c r="AR5" s="5">
        <v>33</v>
      </c>
      <c r="AS5" s="5">
        <v>34</v>
      </c>
      <c r="AT5" s="5">
        <v>35</v>
      </c>
      <c r="AU5" s="5">
        <v>36</v>
      </c>
      <c r="AV5" s="5">
        <v>37</v>
      </c>
      <c r="AW5" s="5">
        <v>38</v>
      </c>
      <c r="AX5" s="5">
        <v>39</v>
      </c>
    </row>
    <row r="6" spans="2:50" s="6" customFormat="1" ht="15" customHeight="1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50" s="6" customFormat="1" ht="15" customHeight="1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  <c r="AG7" s="35">
        <v>1</v>
      </c>
      <c r="AH7" s="35">
        <v>2</v>
      </c>
      <c r="AI7" s="35">
        <v>3</v>
      </c>
      <c r="AJ7" s="35">
        <v>4</v>
      </c>
      <c r="AK7" s="35">
        <v>5</v>
      </c>
      <c r="AL7" s="35">
        <v>6</v>
      </c>
      <c r="AM7" s="35">
        <v>7</v>
      </c>
      <c r="AN7" s="35">
        <v>8</v>
      </c>
    </row>
    <row r="8" spans="2:50" ht="15" customHeight="1">
      <c r="AG8" s="35">
        <v>11</v>
      </c>
      <c r="AH8" s="35">
        <v>12</v>
      </c>
      <c r="AI8" s="35">
        <v>13</v>
      </c>
      <c r="AJ8" s="35">
        <v>14</v>
      </c>
      <c r="AK8" s="35">
        <v>15</v>
      </c>
      <c r="AL8" s="35">
        <v>16</v>
      </c>
      <c r="AM8" s="35">
        <v>17</v>
      </c>
      <c r="AN8" s="35">
        <v>18</v>
      </c>
    </row>
    <row r="9" spans="2:50" ht="57.7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50" ht="15" customHeight="1">
      <c r="K10" s="67"/>
      <c r="O10" s="25" t="s">
        <v>90</v>
      </c>
      <c r="V10" s="25" t="s">
        <v>84</v>
      </c>
      <c r="Y10" s="142" t="s">
        <v>90</v>
      </c>
    </row>
    <row r="11" spans="2:50" ht="15" customHeight="1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  <c r="AQ11" s="6"/>
      <c r="AR11" s="6"/>
      <c r="AS11" s="6"/>
      <c r="AT11" s="6"/>
      <c r="AU11" s="6"/>
      <c r="AV11" s="6"/>
      <c r="AW11" s="6"/>
      <c r="AX11" s="6"/>
    </row>
    <row r="12" spans="2:50" s="6" customFormat="1" ht="15" customHeight="1">
      <c r="G12" s="5"/>
      <c r="K12" s="67"/>
      <c r="L12" s="12"/>
      <c r="M12" s="12"/>
      <c r="R12" s="130"/>
      <c r="S12" s="130"/>
    </row>
    <row r="13" spans="2:50" ht="15" customHeight="1">
      <c r="K13" s="145" t="s">
        <v>91</v>
      </c>
      <c r="L13" s="146"/>
      <c r="M13" s="146"/>
      <c r="N13" s="147"/>
      <c r="O13" s="147"/>
      <c r="P13" s="147"/>
      <c r="Q13" s="147"/>
      <c r="R13" s="148"/>
      <c r="S13" s="149"/>
      <c r="U13" s="145" t="s">
        <v>91</v>
      </c>
      <c r="V13" s="147"/>
      <c r="W13" s="147"/>
      <c r="X13" s="147"/>
      <c r="Y13" s="147"/>
      <c r="Z13" s="147"/>
      <c r="AA13" s="147"/>
      <c r="AB13" s="147"/>
      <c r="AC13" s="150"/>
      <c r="AE13" s="163"/>
      <c r="AF13" s="145" t="s">
        <v>92</v>
      </c>
      <c r="AG13" s="147"/>
      <c r="AH13" s="147"/>
      <c r="AI13" s="147"/>
      <c r="AJ13" s="147"/>
      <c r="AK13" s="147"/>
      <c r="AL13" s="147"/>
      <c r="AM13" s="150"/>
      <c r="AN13" s="160"/>
      <c r="AQ13" s="6"/>
      <c r="AR13" s="6"/>
      <c r="AS13" s="6"/>
      <c r="AT13" s="6"/>
      <c r="AU13" s="6"/>
      <c r="AV13" s="6"/>
      <c r="AW13" s="6"/>
      <c r="AX13" s="6"/>
    </row>
    <row r="14" spans="2:50" ht="99.75" customHeight="1">
      <c r="G14" s="5">
        <v>0</v>
      </c>
      <c r="K14" s="151" t="s">
        <v>85</v>
      </c>
      <c r="L14" s="152" t="str">
        <f ca="1">"  "&amp;IF(rL1.Gruppen01Ausw=rB1.AuswKeine01,"",OFFSET(INDIRECT(rB1.QuelleD01),$G14,rL1.Gruppen01Ausw)&amp;" in "&amp;INDEX(rL1.Jahr01Liste,rL1.Jahr01Ausw,1))</f>
        <v xml:space="preserve">  Gruppe  A in 2009</v>
      </c>
      <c r="M14" s="152" t="str">
        <f ca="1">"  "&amp;IF(rL1.Gruppen02Ausw=rB1.AuswKeine02,"",OFFSET(INDIRECT(rB1.QuelleD02),$G14,rL1.Gruppen02Ausw)&amp;" in "&amp;INDEX(rL1.Jahr02Liste,rL1.Jahr02Ausw,1))</f>
        <v xml:space="preserve">  Gruppe  G in 2008</v>
      </c>
      <c r="N14" s="96"/>
      <c r="O14" s="152" t="str">
        <f ca="1">IF(rL1.Gruppen01Ausw=rB1.AuswKeine01,"","Gesamt "&amp;RIGHT(L14,9))</f>
        <v>Gesamt A in 2009</v>
      </c>
      <c r="P14" s="152" t="str">
        <f ca="1">IF(rL1.Gruppen02Ausw=rB1.AuswKeine01,"","Gesamt "&amp;RIGHT(M14,9))</f>
        <v>Gesamt G in 2008</v>
      </c>
      <c r="Q14" s="96"/>
      <c r="R14" s="152" t="str">
        <f ca="1">IF(rL1.Gruppen01Ausw=rB1.AuswKeine01,"","% von "&amp;RIGHT(L14,9)&amp;"  ")</f>
        <v xml:space="preserve">% von A in 2009  </v>
      </c>
      <c r="S14" s="153" t="str">
        <f ca="1">IF(rL1.Gruppen02Ausw=rB1.AuswKeine01,"","% von "&amp;RIGHT(M14,9)&amp;"  ")</f>
        <v xml:space="preserve">% von G in 2008  </v>
      </c>
      <c r="U14" s="158" t="s">
        <v>83</v>
      </c>
      <c r="V14" s="152" t="str">
        <f ca="1">L$14</f>
        <v xml:space="preserve">  Gruppe  A in 2009</v>
      </c>
      <c r="W14" s="152" t="str">
        <f ca="1">M$14</f>
        <v xml:space="preserve">  Gruppe  G in 2008</v>
      </c>
      <c r="X14" s="96"/>
      <c r="Y14" s="152" t="str">
        <f ca="1">IF(rL1.Gruppen01Ausw=rB1.AuswKeine01,"","Gesamt "&amp;RIGHT(V14,9))</f>
        <v>Gesamt A in 2009</v>
      </c>
      <c r="Z14" s="152" t="str">
        <f ca="1">IF(rL1.Gruppen02Ausw=rB1.AuswKeine01,"","Gesamt "&amp;RIGHT(W14,9))</f>
        <v>Gesamt G in 2008</v>
      </c>
      <c r="AA14" s="96"/>
      <c r="AB14" s="152" t="str">
        <f ca="1">IF(rL1.Gruppen01Ausw=rB1.AuswKeine01,"","% von "&amp;RIGHT(V14,9)&amp;"  ")</f>
        <v xml:space="preserve">% von A in 2009  </v>
      </c>
      <c r="AC14" s="153" t="str">
        <f ca="1">IF(rL1.Gruppen02Ausw=rB1.AuswKeine01,"","% von "&amp;RIGHT(W14,9)&amp;"  ")</f>
        <v xml:space="preserve">% von G in 2008  </v>
      </c>
      <c r="AE14" s="35"/>
      <c r="AF14" s="159" t="s">
        <v>93</v>
      </c>
      <c r="AG14" s="168" t="s">
        <v>94</v>
      </c>
      <c r="AH14" s="168" t="s">
        <v>95</v>
      </c>
      <c r="AI14" s="168" t="s">
        <v>96</v>
      </c>
      <c r="AJ14" s="168" t="s">
        <v>97</v>
      </c>
      <c r="AK14" s="168" t="s">
        <v>98</v>
      </c>
      <c r="AL14" s="168" t="s">
        <v>99</v>
      </c>
      <c r="AM14" s="168" t="s">
        <v>100</v>
      </c>
      <c r="AN14" s="173" t="s">
        <v>64</v>
      </c>
      <c r="AQ14" s="6"/>
      <c r="AR14" s="6"/>
      <c r="AS14" s="6"/>
      <c r="AT14" s="6"/>
      <c r="AU14" s="6"/>
      <c r="AV14" s="6"/>
      <c r="AW14" s="6"/>
      <c r="AX14" s="6"/>
    </row>
    <row r="15" spans="2:50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637</v>
      </c>
      <c r="M15" s="63">
        <f t="shared" ref="M15:M26" ca="1" si="1">IF(rL1.Gruppen02Ausw=rB1.AuswKeine02,#N/A,OFFSET(INDIRECT(rB1.QuelleD02),$G15,rL1.Gruppen02Ausw))</f>
        <v>271</v>
      </c>
      <c r="N15" s="99"/>
      <c r="O15" s="63">
        <f ca="1">IF(rL1.Gruppen01Ausw=rB1.AuswKeine01,"",OFFSET(INDIRECT(rB1.QuelleD01),O$11,rL1.Gruppen01Ausw))</f>
        <v>10263</v>
      </c>
      <c r="P15" s="63">
        <f ca="1">IF(rL1.Gruppen02Ausw=rB1.AuswKeine02,"",OFFSET(INDIRECT(rB1.QuelleD02),P$11,rL1.Gruppen02Ausw))</f>
        <v>4452</v>
      </c>
      <c r="Q15" s="99"/>
      <c r="R15" s="133">
        <f t="shared" ref="R15:R26" ca="1" si="2">IF(ISERROR(L15/$O$15%),"",L15/$O$15%)</f>
        <v>6.2067621553152099</v>
      </c>
      <c r="S15" s="154">
        <f t="shared" ref="S15:S26" ca="1" si="3">IF(ISERROR(M15/$P$15%),"",M15/$P$15%)</f>
        <v>6.0871518418688222</v>
      </c>
      <c r="U15" s="110" t="s">
        <v>46</v>
      </c>
      <c r="V15" s="63">
        <f t="shared" ref="V15:V26" ca="1" si="4">IF(rL1.Gruppen01Ausw=rB1.AuswKeine01,#N/A,OFFSET(INDIRECT(rB1.QuelleD01),$G15,rL1.Gruppen01Ausw+V$11))</f>
        <v>351624</v>
      </c>
      <c r="W15" s="63">
        <f t="shared" ref="W15:W26" ca="1" si="5">IF(rL1.Gruppen02Ausw=rB1.AuswKeine02,#N/A,OFFSET(INDIRECT(rB1.QuelleD02),$G15,rL1.Gruppen02Ausw+W$11))</f>
        <v>340376</v>
      </c>
      <c r="X15" s="99"/>
      <c r="Y15" s="63">
        <f ca="1">IF(rL1.Gruppen01Ausw=rB1.AuswKeine01,"",OFFSET(INDIRECT(rB1.QuelleD01),Y$11,rL1.Gruppen01Ausw+V11))</f>
        <v>5665176</v>
      </c>
      <c r="Z15" s="63">
        <f ca="1">IF(rL1.Gruppen02Ausw=rB1.AuswKeine02,"",OFFSET(INDIRECT(rB1.QuelleD02),Z$11,rL1.Gruppen02Ausw+W11))</f>
        <v>5591712</v>
      </c>
      <c r="AA15" s="99"/>
      <c r="AB15" s="133">
        <f t="shared" ref="AB15:AB26" ca="1" si="6">IF(ISERROR(V15/$Y$15%),"",V15/$Y$15%)</f>
        <v>6.2067621553152099</v>
      </c>
      <c r="AC15" s="154">
        <f t="shared" ref="AC15:AC26" ca="1" si="7">IF(ISERROR(W15/$Z$15%),"",W15/$Z$15%)</f>
        <v>6.0871518418688231</v>
      </c>
      <c r="AE15" s="35">
        <v>-4</v>
      </c>
      <c r="AF15" s="166" t="str">
        <f>"Stunden "&amp;INDEX(rL1.Jahr01Liste,rL1.Jahr01Ausw,1)</f>
        <v>Stunden 2009</v>
      </c>
      <c r="AG15" s="63">
        <f t="shared" ref="AG15:AM15" ca="1" si="8">IF(OFFSET(INDIRECT(rB1.QuelleD01),$AE15,AG$7)=0,#N/A,OFFSET(INDIRECT(rB1.QuelleD01),$AE15,AG$7))</f>
        <v>10263</v>
      </c>
      <c r="AH15" s="63">
        <f t="shared" ca="1" si="8"/>
        <v>9693</v>
      </c>
      <c r="AI15" s="63">
        <f t="shared" ca="1" si="8"/>
        <v>7897</v>
      </c>
      <c r="AJ15" s="63">
        <f t="shared" ca="1" si="8"/>
        <v>7288</v>
      </c>
      <c r="AK15" s="63">
        <f t="shared" ca="1" si="8"/>
        <v>6244</v>
      </c>
      <c r="AL15" s="63">
        <f t="shared" ca="1" si="8"/>
        <v>5403</v>
      </c>
      <c r="AM15" s="161">
        <f t="shared" ca="1" si="8"/>
        <v>4023</v>
      </c>
      <c r="AN15" s="164">
        <f ca="1">OFFSET(INDIRECT(rB1.QuelleD01),$AE15,AN$7)</f>
        <v>50811</v>
      </c>
      <c r="AO15" s="12"/>
      <c r="AP15" s="12"/>
      <c r="AQ15" s="6"/>
      <c r="AR15" s="6"/>
      <c r="AS15" s="6"/>
      <c r="AT15" s="6"/>
      <c r="AU15" s="6"/>
      <c r="AV15" s="6"/>
      <c r="AW15" s="6"/>
      <c r="AX15" s="6"/>
    </row>
    <row r="16" spans="2:50">
      <c r="G16" s="5">
        <v>2</v>
      </c>
      <c r="K16" s="110" t="s">
        <v>47</v>
      </c>
      <c r="L16" s="63">
        <f t="shared" ca="1" si="0"/>
        <v>854</v>
      </c>
      <c r="M16" s="63">
        <f t="shared" ca="1" si="1"/>
        <v>362</v>
      </c>
      <c r="N16" s="99"/>
      <c r="O16" s="99"/>
      <c r="P16" s="99"/>
      <c r="Q16" s="99"/>
      <c r="R16" s="177">
        <f t="shared" ca="1" si="2"/>
        <v>8.3211536587742376</v>
      </c>
      <c r="S16" s="154">
        <f t="shared" ca="1" si="3"/>
        <v>8.1311769991015268</v>
      </c>
      <c r="U16" s="110" t="s">
        <v>47</v>
      </c>
      <c r="V16" s="63">
        <f t="shared" ca="1" si="4"/>
        <v>471408</v>
      </c>
      <c r="W16" s="63">
        <f t="shared" ca="1" si="5"/>
        <v>454672</v>
      </c>
      <c r="X16" s="99"/>
      <c r="Y16" s="99"/>
      <c r="Z16" s="99"/>
      <c r="AA16" s="99"/>
      <c r="AB16" s="177">
        <f t="shared" ca="1" si="6"/>
        <v>8.3211536587742376</v>
      </c>
      <c r="AC16" s="154">
        <f t="shared" ca="1" si="7"/>
        <v>8.1311769991015268</v>
      </c>
      <c r="AE16" s="35">
        <v>-4</v>
      </c>
      <c r="AF16" s="166" t="str">
        <f>"Tariferlöse "&amp;INDEX(rL1.Jahr01Liste,rL1.Jahr01Ausw,1)</f>
        <v>Tariferlöse 2009</v>
      </c>
      <c r="AG16" s="63">
        <f t="shared" ref="AG16:AM16" ca="1" si="9">IF(OFFSET(INDIRECT(rB1.QuelleD01),$AE16,AG$8)=0,#N/A,OFFSET(INDIRECT(rB1.QuelleD01),$AE16,AG$8))</f>
        <v>5665176</v>
      </c>
      <c r="AH16" s="63">
        <f t="shared" ca="1" si="9"/>
        <v>4071060</v>
      </c>
      <c r="AI16" s="63">
        <f t="shared" ca="1" si="9"/>
        <v>6412364</v>
      </c>
      <c r="AJ16" s="63">
        <f t="shared" ca="1" si="9"/>
        <v>8905936</v>
      </c>
      <c r="AK16" s="63">
        <f t="shared" ca="1" si="9"/>
        <v>2616236</v>
      </c>
      <c r="AL16" s="63">
        <f t="shared" ca="1" si="9"/>
        <v>1550661</v>
      </c>
      <c r="AM16" s="161">
        <f t="shared" ca="1" si="9"/>
        <v>5410935</v>
      </c>
      <c r="AN16" s="164">
        <f ca="1">OFFSET(INDIRECT(rB1.QuelleD01),$AE16,AN$8)</f>
        <v>34632368</v>
      </c>
      <c r="AO16" s="12"/>
      <c r="AP16" s="12"/>
      <c r="AQ16" s="6"/>
      <c r="AR16" s="6"/>
      <c r="AS16" s="6"/>
      <c r="AT16" s="6"/>
      <c r="AU16" s="6"/>
      <c r="AV16" s="6"/>
      <c r="AW16" s="6"/>
      <c r="AX16" s="6"/>
    </row>
    <row r="17" spans="7:50">
      <c r="G17" s="5">
        <v>3</v>
      </c>
      <c r="K17" s="110" t="s">
        <v>48</v>
      </c>
      <c r="L17" s="63">
        <f t="shared" ca="1" si="0"/>
        <v>1206</v>
      </c>
      <c r="M17" s="63">
        <f t="shared" ca="1" si="1"/>
        <v>449</v>
      </c>
      <c r="N17" s="99"/>
      <c r="O17" s="99"/>
      <c r="P17" s="99"/>
      <c r="Q17" s="99"/>
      <c r="R17" s="177">
        <f t="shared" ca="1" si="2"/>
        <v>11.75095001461561</v>
      </c>
      <c r="S17" s="179">
        <f t="shared" ca="1" si="3"/>
        <v>10.08535489667565</v>
      </c>
      <c r="U17" s="110" t="s">
        <v>48</v>
      </c>
      <c r="V17" s="63">
        <f t="shared" ca="1" si="4"/>
        <v>665712</v>
      </c>
      <c r="W17" s="63">
        <f t="shared" ca="1" si="5"/>
        <v>563944</v>
      </c>
      <c r="X17" s="99"/>
      <c r="Y17" s="99"/>
      <c r="Z17" s="99"/>
      <c r="AA17" s="99"/>
      <c r="AB17" s="133">
        <f t="shared" ca="1" si="6"/>
        <v>11.75095001461561</v>
      </c>
      <c r="AC17" s="179">
        <f t="shared" ca="1" si="7"/>
        <v>10.085354896675652</v>
      </c>
      <c r="AE17" s="35">
        <v>-4</v>
      </c>
      <c r="AF17" s="166" t="str">
        <f>"Stunden"&amp;INDEX(rL1.Jahr02Liste,rL1.Jahr02Ausw,1)</f>
        <v>Stunden2008</v>
      </c>
      <c r="AG17" s="63">
        <f t="shared" ref="AG17:AM17" ca="1" si="10">IF(OFFSET(INDIRECT(rB1.QuelleD02),$AE17,AG$7)=0,#N/A,OFFSET(INDIRECT(rB1.QuelleD02),$AE17,AG$7))</f>
        <v>12670</v>
      </c>
      <c r="AH17" s="63">
        <f t="shared" ca="1" si="10"/>
        <v>12311</v>
      </c>
      <c r="AI17" s="63">
        <f t="shared" ca="1" si="10"/>
        <v>10660</v>
      </c>
      <c r="AJ17" s="63">
        <f t="shared" ca="1" si="10"/>
        <v>10081</v>
      </c>
      <c r="AK17" s="63">
        <f t="shared" ca="1" si="10"/>
        <v>6553</v>
      </c>
      <c r="AL17" s="63">
        <f t="shared" ca="1" si="10"/>
        <v>4515</v>
      </c>
      <c r="AM17" s="161">
        <f t="shared" ca="1" si="10"/>
        <v>4452</v>
      </c>
      <c r="AN17" s="164">
        <f ca="1">OFFSET(INDIRECT(rB1.QuelleD02),$AE17,AN$7)</f>
        <v>61242</v>
      </c>
      <c r="AO17" s="12"/>
      <c r="AP17" s="12"/>
      <c r="AQ17" s="6"/>
      <c r="AR17" s="6"/>
      <c r="AS17" s="6"/>
      <c r="AT17" s="6"/>
      <c r="AU17" s="6"/>
      <c r="AV17" s="6"/>
      <c r="AW17" s="6"/>
      <c r="AX17" s="6"/>
    </row>
    <row r="18" spans="7:50">
      <c r="G18" s="5">
        <v>4</v>
      </c>
      <c r="K18" s="110" t="s">
        <v>49</v>
      </c>
      <c r="L18" s="63">
        <f t="shared" ca="1" si="0"/>
        <v>1160</v>
      </c>
      <c r="M18" s="63">
        <f t="shared" ca="1" si="1"/>
        <v>445</v>
      </c>
      <c r="N18" s="99"/>
      <c r="O18" s="99"/>
      <c r="P18" s="99"/>
      <c r="Q18" s="99"/>
      <c r="R18" s="178">
        <f t="shared" ca="1" si="2"/>
        <v>11.302737990840885</v>
      </c>
      <c r="S18" s="154">
        <f t="shared" ca="1" si="3"/>
        <v>9.9955076370170701</v>
      </c>
      <c r="U18" s="110" t="s">
        <v>49</v>
      </c>
      <c r="V18" s="63">
        <f t="shared" ca="1" si="4"/>
        <v>640320</v>
      </c>
      <c r="W18" s="63">
        <f t="shared" ca="1" si="5"/>
        <v>558920</v>
      </c>
      <c r="X18" s="99"/>
      <c r="Y18" s="99"/>
      <c r="Z18" s="99"/>
      <c r="AA18" s="99"/>
      <c r="AB18" s="178">
        <f t="shared" ca="1" si="6"/>
        <v>11.302737990840884</v>
      </c>
      <c r="AC18" s="154">
        <f t="shared" ca="1" si="7"/>
        <v>9.9955076370170701</v>
      </c>
      <c r="AE18" s="35">
        <v>-4</v>
      </c>
      <c r="AF18" s="167" t="str">
        <f>"Tariferlöse "&amp;INDEX(rL1.Jahr02Liste,rL1.Jahr02Ausw,1)</f>
        <v>Tariferlöse 2008</v>
      </c>
      <c r="AG18" s="155">
        <f t="shared" ref="AG18:AM18" ca="1" si="11">IF(OFFSET(INDIRECT(rB1.QuelleD02),$AE18,AG$8)=0,#N/A,OFFSET(INDIRECT(rB1.QuelleD02),$AE18,AG$8))</f>
        <v>6385680</v>
      </c>
      <c r="AH18" s="155">
        <f t="shared" ca="1" si="11"/>
        <v>5170620</v>
      </c>
      <c r="AI18" s="155">
        <f t="shared" ca="1" si="11"/>
        <v>8314800</v>
      </c>
      <c r="AJ18" s="155">
        <f t="shared" ca="1" si="11"/>
        <v>13528702</v>
      </c>
      <c r="AK18" s="155">
        <f t="shared" ca="1" si="11"/>
        <v>2981615</v>
      </c>
      <c r="AL18" s="155">
        <f t="shared" ca="1" si="11"/>
        <v>1408680</v>
      </c>
      <c r="AM18" s="162">
        <f t="shared" ca="1" si="11"/>
        <v>5591712</v>
      </c>
      <c r="AN18" s="165">
        <f ca="1">OFFSET(INDIRECT(rB1.QuelleD02),$AE18,AN$8)</f>
        <v>43381809</v>
      </c>
      <c r="AO18" s="12"/>
      <c r="AP18" s="12"/>
      <c r="AQ18" s="6"/>
      <c r="AR18" s="6"/>
      <c r="AS18" s="6"/>
      <c r="AT18" s="6"/>
      <c r="AU18" s="6"/>
      <c r="AV18" s="6"/>
      <c r="AW18" s="6"/>
      <c r="AX18" s="6"/>
    </row>
    <row r="19" spans="7:50">
      <c r="G19" s="5">
        <v>5</v>
      </c>
      <c r="K19" s="110" t="s">
        <v>38</v>
      </c>
      <c r="L19" s="63">
        <f t="shared" ca="1" si="0"/>
        <v>1065</v>
      </c>
      <c r="M19" s="63">
        <f t="shared" ca="1" si="1"/>
        <v>307</v>
      </c>
      <c r="N19" s="99"/>
      <c r="O19" s="99"/>
      <c r="P19" s="99"/>
      <c r="Q19" s="99"/>
      <c r="R19" s="133">
        <f t="shared" ca="1" si="2"/>
        <v>10.377082724349606</v>
      </c>
      <c r="S19" s="154">
        <f t="shared" ca="1" si="3"/>
        <v>6.8957771787960462</v>
      </c>
      <c r="U19" s="110" t="s">
        <v>38</v>
      </c>
      <c r="V19" s="63">
        <f t="shared" ca="1" si="4"/>
        <v>587880</v>
      </c>
      <c r="W19" s="63">
        <f t="shared" ca="1" si="5"/>
        <v>385592</v>
      </c>
      <c r="X19" s="99"/>
      <c r="Y19" s="99"/>
      <c r="Z19" s="99"/>
      <c r="AA19" s="99"/>
      <c r="AB19" s="133">
        <f t="shared" ca="1" si="6"/>
        <v>10.377082724349606</v>
      </c>
      <c r="AC19" s="154">
        <f t="shared" ca="1" si="7"/>
        <v>6.8957771787960462</v>
      </c>
      <c r="AF19" s="6"/>
      <c r="AG19" s="6"/>
      <c r="AH19" s="6"/>
      <c r="AI19" s="6"/>
      <c r="AJ19" s="6"/>
      <c r="AK19" s="6"/>
      <c r="AL19" s="6"/>
      <c r="AM19" s="6"/>
      <c r="AN19" s="6"/>
      <c r="AQ19" s="6"/>
      <c r="AR19" s="6"/>
      <c r="AS19" s="6"/>
      <c r="AT19" s="6"/>
      <c r="AU19" s="6"/>
      <c r="AV19" s="6"/>
      <c r="AW19" s="6"/>
      <c r="AX19" s="6"/>
    </row>
    <row r="20" spans="7:50">
      <c r="G20" s="5">
        <v>6</v>
      </c>
      <c r="K20" s="110" t="s">
        <v>50</v>
      </c>
      <c r="L20" s="63">
        <f t="shared" ca="1" si="0"/>
        <v>1074</v>
      </c>
      <c r="M20" s="63">
        <f t="shared" ca="1" si="1"/>
        <v>477</v>
      </c>
      <c r="N20" s="99"/>
      <c r="O20" s="99"/>
      <c r="P20" s="99"/>
      <c r="Q20" s="99"/>
      <c r="R20" s="133">
        <f t="shared" ca="1" si="2"/>
        <v>10.464776381175096</v>
      </c>
      <c r="S20" s="154">
        <f t="shared" ca="1" si="3"/>
        <v>10.714285714285714</v>
      </c>
      <c r="U20" s="110" t="s">
        <v>50</v>
      </c>
      <c r="V20" s="63">
        <f t="shared" ca="1" si="4"/>
        <v>592848</v>
      </c>
      <c r="W20" s="63">
        <f t="shared" ca="1" si="5"/>
        <v>599112</v>
      </c>
      <c r="X20" s="99"/>
      <c r="Y20" s="99"/>
      <c r="Z20" s="99"/>
      <c r="AA20" s="99"/>
      <c r="AB20" s="133">
        <f t="shared" ca="1" si="6"/>
        <v>10.464776381175094</v>
      </c>
      <c r="AC20" s="154">
        <f t="shared" ca="1" si="7"/>
        <v>10.714285714285714</v>
      </c>
      <c r="AF20" s="6"/>
      <c r="AG20" s="6"/>
      <c r="AH20" s="6"/>
      <c r="AI20" s="6"/>
      <c r="AJ20" s="6"/>
      <c r="AK20" s="6"/>
      <c r="AL20" s="6"/>
      <c r="AM20" s="6"/>
      <c r="AN20" s="6"/>
      <c r="AP20" s="12"/>
      <c r="AQ20" s="6"/>
      <c r="AR20" s="6"/>
      <c r="AS20" s="6"/>
      <c r="AT20" s="6"/>
      <c r="AU20" s="6"/>
      <c r="AV20" s="6"/>
      <c r="AW20" s="6"/>
      <c r="AX20" s="6"/>
    </row>
    <row r="21" spans="7:50">
      <c r="G21" s="5">
        <v>7</v>
      </c>
      <c r="K21" s="110" t="s">
        <v>51</v>
      </c>
      <c r="L21" s="63">
        <f t="shared" ca="1" si="0"/>
        <v>1162</v>
      </c>
      <c r="M21" s="63">
        <f t="shared" ca="1" si="1"/>
        <v>583</v>
      </c>
      <c r="N21" s="99"/>
      <c r="O21" s="99"/>
      <c r="P21" s="99"/>
      <c r="Q21" s="99"/>
      <c r="R21" s="133">
        <f t="shared" ca="1" si="2"/>
        <v>11.322225470135438</v>
      </c>
      <c r="S21" s="154">
        <f t="shared" ca="1" si="3"/>
        <v>13.095238095238095</v>
      </c>
      <c r="U21" s="110" t="s">
        <v>51</v>
      </c>
      <c r="V21" s="63">
        <f t="shared" ca="1" si="4"/>
        <v>641424</v>
      </c>
      <c r="W21" s="63">
        <f t="shared" ca="1" si="5"/>
        <v>732248</v>
      </c>
      <c r="X21" s="99"/>
      <c r="Y21" s="99"/>
      <c r="Z21" s="99"/>
      <c r="AA21" s="99"/>
      <c r="AB21" s="133">
        <f t="shared" ca="1" si="6"/>
        <v>11.322225470135438</v>
      </c>
      <c r="AC21" s="154">
        <f t="shared" ca="1" si="7"/>
        <v>13.095238095238095</v>
      </c>
      <c r="AF21" s="6"/>
      <c r="AG21" s="6"/>
      <c r="AH21" s="6"/>
      <c r="AI21" s="6"/>
      <c r="AJ21" s="6"/>
      <c r="AK21" s="6"/>
      <c r="AL21" s="6"/>
      <c r="AM21" s="6"/>
      <c r="AN21" s="6"/>
      <c r="AP21" s="12"/>
      <c r="AQ21" s="6"/>
      <c r="AR21" s="6"/>
      <c r="AS21" s="6"/>
      <c r="AT21" s="6"/>
      <c r="AU21" s="6"/>
      <c r="AV21" s="6"/>
      <c r="AW21" s="6"/>
      <c r="AX21" s="6"/>
    </row>
    <row r="22" spans="7:50">
      <c r="G22" s="5">
        <v>8</v>
      </c>
      <c r="K22" s="110" t="s">
        <v>52</v>
      </c>
      <c r="L22" s="63">
        <f t="shared" ca="1" si="0"/>
        <v>1355</v>
      </c>
      <c r="M22" s="63">
        <f t="shared" ca="1" si="1"/>
        <v>538</v>
      </c>
      <c r="N22" s="99"/>
      <c r="O22" s="99"/>
      <c r="P22" s="99"/>
      <c r="Q22" s="99"/>
      <c r="R22" s="133">
        <f t="shared" ca="1" si="2"/>
        <v>13.202767222059828</v>
      </c>
      <c r="S22" s="154">
        <f t="shared" ca="1" si="3"/>
        <v>12.084456424079065</v>
      </c>
      <c r="U22" s="110" t="s">
        <v>52</v>
      </c>
      <c r="V22" s="63">
        <f t="shared" ca="1" si="4"/>
        <v>747960</v>
      </c>
      <c r="W22" s="63">
        <f t="shared" ca="1" si="5"/>
        <v>675728</v>
      </c>
      <c r="X22" s="99"/>
      <c r="Y22" s="99"/>
      <c r="Z22" s="99"/>
      <c r="AA22" s="99"/>
      <c r="AB22" s="133">
        <f t="shared" ca="1" si="6"/>
        <v>13.202767222059826</v>
      </c>
      <c r="AC22" s="154">
        <f t="shared" ca="1" si="7"/>
        <v>12.084456424079065</v>
      </c>
      <c r="AF22" s="6"/>
      <c r="AG22" s="6"/>
      <c r="AH22" s="6"/>
      <c r="AI22" s="6"/>
      <c r="AJ22" s="6"/>
      <c r="AK22" s="6"/>
      <c r="AL22" s="6"/>
      <c r="AM22" s="6"/>
      <c r="AN22" s="6"/>
      <c r="AP22" s="12"/>
      <c r="AQ22" s="6"/>
      <c r="AR22" s="6"/>
      <c r="AS22" s="6"/>
      <c r="AT22" s="6"/>
      <c r="AU22" s="6"/>
      <c r="AV22" s="6"/>
      <c r="AW22" s="6"/>
      <c r="AX22" s="6"/>
    </row>
    <row r="23" spans="7:50">
      <c r="G23" s="5">
        <v>9</v>
      </c>
      <c r="K23" s="110" t="s">
        <v>53</v>
      </c>
      <c r="L23" s="63">
        <f t="shared" ca="1" si="0"/>
        <v>930</v>
      </c>
      <c r="M23" s="63">
        <f t="shared" ca="1" si="1"/>
        <v>354</v>
      </c>
      <c r="N23" s="99"/>
      <c r="O23" s="99"/>
      <c r="P23" s="99"/>
      <c r="Q23" s="99"/>
      <c r="R23" s="133">
        <f t="shared" ca="1" si="2"/>
        <v>9.0616778719672606</v>
      </c>
      <c r="S23" s="154">
        <f t="shared" ca="1" si="3"/>
        <v>7.9514824797843664</v>
      </c>
      <c r="U23" s="110" t="s">
        <v>53</v>
      </c>
      <c r="V23" s="63">
        <f t="shared" ca="1" si="4"/>
        <v>513360</v>
      </c>
      <c r="W23" s="63">
        <f t="shared" ca="1" si="5"/>
        <v>444624</v>
      </c>
      <c r="X23" s="99"/>
      <c r="Y23" s="99"/>
      <c r="Z23" s="99"/>
      <c r="AA23" s="99"/>
      <c r="AB23" s="133">
        <f t="shared" ca="1" si="6"/>
        <v>9.0616778719672606</v>
      </c>
      <c r="AC23" s="154">
        <f t="shared" ca="1" si="7"/>
        <v>7.9514824797843664</v>
      </c>
      <c r="AF23" s="6"/>
      <c r="AG23" s="6"/>
      <c r="AH23" s="6"/>
      <c r="AI23" s="6"/>
      <c r="AJ23" s="6"/>
      <c r="AK23" s="6"/>
      <c r="AL23" s="6"/>
      <c r="AM23" s="6"/>
      <c r="AN23" s="6"/>
      <c r="AP23" s="12"/>
      <c r="AQ23" s="6"/>
      <c r="AR23" s="6"/>
      <c r="AS23" s="6"/>
      <c r="AT23" s="6"/>
      <c r="AU23" s="6"/>
      <c r="AV23" s="6"/>
      <c r="AW23" s="6"/>
      <c r="AX23" s="6"/>
    </row>
    <row r="24" spans="7:50">
      <c r="G24" s="5">
        <v>10</v>
      </c>
      <c r="K24" s="110" t="s">
        <v>54</v>
      </c>
      <c r="L24" s="63">
        <f t="shared" ca="1" si="0"/>
        <v>820</v>
      </c>
      <c r="M24" s="63">
        <f t="shared" ca="1" si="1"/>
        <v>227</v>
      </c>
      <c r="N24" s="99"/>
      <c r="O24" s="99"/>
      <c r="P24" s="99"/>
      <c r="Q24" s="99"/>
      <c r="R24" s="133">
        <f t="shared" ca="1" si="2"/>
        <v>7.9898665107668325</v>
      </c>
      <c r="S24" s="154">
        <f t="shared" ca="1" si="3"/>
        <v>5.0988319856244377</v>
      </c>
      <c r="U24" s="110" t="s">
        <v>54</v>
      </c>
      <c r="V24" s="63">
        <f t="shared" ca="1" si="4"/>
        <v>452640</v>
      </c>
      <c r="W24" s="63">
        <f t="shared" ca="1" si="5"/>
        <v>285112</v>
      </c>
      <c r="X24" s="99"/>
      <c r="Y24" s="99"/>
      <c r="Z24" s="99"/>
      <c r="AA24" s="99"/>
      <c r="AB24" s="133">
        <f t="shared" ca="1" si="6"/>
        <v>7.9898665107668316</v>
      </c>
      <c r="AC24" s="154">
        <f t="shared" ca="1" si="7"/>
        <v>5.0988319856244386</v>
      </c>
      <c r="AF24" s="6"/>
      <c r="AG24" s="6"/>
      <c r="AH24" s="6"/>
      <c r="AI24" s="6"/>
      <c r="AJ24" s="6"/>
      <c r="AK24" s="6"/>
      <c r="AL24" s="6"/>
      <c r="AM24" s="6"/>
      <c r="AN24" s="6"/>
      <c r="AP24" s="12"/>
      <c r="AQ24" s="6"/>
      <c r="AR24" s="6"/>
      <c r="AS24" s="6"/>
      <c r="AT24" s="6"/>
      <c r="AU24" s="6"/>
      <c r="AV24" s="6"/>
      <c r="AW24" s="6"/>
      <c r="AX24" s="6"/>
    </row>
    <row r="25" spans="7:50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219</v>
      </c>
      <c r="N25" s="99"/>
      <c r="O25" s="99"/>
      <c r="P25" s="99"/>
      <c r="Q25" s="99"/>
      <c r="R25" s="133" t="str">
        <f t="shared" ca="1" si="2"/>
        <v/>
      </c>
      <c r="S25" s="154">
        <f t="shared" ca="1" si="3"/>
        <v>4.9191374663072773</v>
      </c>
      <c r="U25" s="110" t="s">
        <v>55</v>
      </c>
      <c r="V25" s="63" t="e">
        <f t="shared" ca="1" si="4"/>
        <v>#N/A</v>
      </c>
      <c r="W25" s="63">
        <f t="shared" ca="1" si="5"/>
        <v>275064</v>
      </c>
      <c r="X25" s="99"/>
      <c r="Y25" s="99"/>
      <c r="Z25" s="99"/>
      <c r="AA25" s="99"/>
      <c r="AB25" s="133" t="str">
        <f t="shared" ca="1" si="6"/>
        <v/>
      </c>
      <c r="AC25" s="154">
        <f t="shared" ca="1" si="7"/>
        <v>4.9191374663072773</v>
      </c>
      <c r="AF25" s="6"/>
      <c r="AG25" s="6"/>
      <c r="AH25" s="6"/>
      <c r="AI25" s="6"/>
      <c r="AJ25" s="6"/>
      <c r="AK25" s="6"/>
      <c r="AL25" s="6"/>
      <c r="AM25" s="6"/>
      <c r="AN25" s="6"/>
      <c r="AP25" s="12"/>
      <c r="AQ25" s="6"/>
      <c r="AR25" s="6"/>
      <c r="AS25" s="6"/>
      <c r="AT25" s="6"/>
      <c r="AU25" s="6"/>
      <c r="AV25" s="6"/>
      <c r="AW25" s="6"/>
      <c r="AX25" s="6"/>
    </row>
    <row r="26" spans="7:50">
      <c r="G26" s="5">
        <v>12</v>
      </c>
      <c r="K26" s="112" t="s">
        <v>56</v>
      </c>
      <c r="L26" s="155" t="e">
        <f t="shared" ca="1" si="0"/>
        <v>#N/A</v>
      </c>
      <c r="M26" s="155">
        <f t="shared" ca="1" si="1"/>
        <v>220</v>
      </c>
      <c r="N26" s="104"/>
      <c r="O26" s="104"/>
      <c r="P26" s="104"/>
      <c r="Q26" s="104"/>
      <c r="R26" s="156" t="str">
        <f t="shared" ca="1" si="2"/>
        <v/>
      </c>
      <c r="S26" s="157">
        <f t="shared" ca="1" si="3"/>
        <v>4.9415992812219223</v>
      </c>
      <c r="U26" s="112" t="s">
        <v>56</v>
      </c>
      <c r="V26" s="155" t="e">
        <f t="shared" ca="1" si="4"/>
        <v>#N/A</v>
      </c>
      <c r="W26" s="155">
        <f t="shared" ca="1" si="5"/>
        <v>276320</v>
      </c>
      <c r="X26" s="104"/>
      <c r="Y26" s="104"/>
      <c r="Z26" s="104"/>
      <c r="AA26" s="104"/>
      <c r="AB26" s="156" t="str">
        <f t="shared" ca="1" si="6"/>
        <v/>
      </c>
      <c r="AC26" s="157">
        <f t="shared" ca="1" si="7"/>
        <v>4.9415992812219223</v>
      </c>
      <c r="AF26" s="6"/>
      <c r="AG26" s="6"/>
      <c r="AH26" s="6"/>
      <c r="AI26" s="6"/>
      <c r="AJ26" s="6"/>
      <c r="AK26" s="6"/>
      <c r="AL26" s="6"/>
      <c r="AM26" s="6"/>
      <c r="AN26" s="6"/>
      <c r="AP26" s="12"/>
      <c r="AQ26" s="6"/>
      <c r="AR26" s="6"/>
      <c r="AS26" s="6"/>
      <c r="AT26" s="6"/>
      <c r="AU26" s="6"/>
      <c r="AV26" s="6"/>
      <c r="AW26" s="6"/>
      <c r="AX26" s="6"/>
    </row>
    <row r="27" spans="7:50">
      <c r="O27" s="6"/>
      <c r="AG27" s="6"/>
      <c r="AH27" s="6"/>
      <c r="AQ27" s="6"/>
      <c r="AR27" s="6"/>
      <c r="AS27" s="6"/>
      <c r="AT27" s="6"/>
      <c r="AU27" s="6"/>
      <c r="AV27" s="6"/>
      <c r="AW27" s="6"/>
      <c r="AX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1</v>
      </c>
      <c r="M6" s="20">
        <v>7</v>
      </c>
      <c r="O6" s="21">
        <v>1</v>
      </c>
      <c r="P6" s="20">
        <v>2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205" t="s">
        <v>128</v>
      </c>
      <c r="M16" s="19" t="s">
        <v>128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G1:AI41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49" t="s">
        <v>65</v>
      </c>
    </row>
    <row r="12" spans="7:3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1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1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1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1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1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1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1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4" spans="7:31">
      <c r="G24" s="5">
        <v>13</v>
      </c>
    </row>
    <row r="25" spans="7:31" s="130" customFormat="1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>
      <c r="G37" s="5">
        <v>26</v>
      </c>
    </row>
    <row r="38" spans="7:31">
      <c r="G38" s="5">
        <v>27</v>
      </c>
    </row>
    <row r="39" spans="7:31">
      <c r="G39" s="5">
        <v>28</v>
      </c>
    </row>
    <row r="40" spans="7:31">
      <c r="G40" s="5">
        <v>29</v>
      </c>
    </row>
    <row r="41" spans="7:31">
      <c r="G41" s="5">
        <v>30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G1:AI41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5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1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1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1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1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1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1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1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1" s="6" customFormat="1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1" s="130" customFormat="1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 s="6" customFormat="1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1" s="6" customFormat="1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1" s="6" customFormat="1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1" s="6" customFormat="1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1" s="6" customFormat="1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G1:AI41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5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1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1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1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1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1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1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1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  <row r="24" spans="7:31" s="6" customFormat="1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1" s="130" customFormat="1">
      <c r="G25" s="5">
        <v>14</v>
      </c>
      <c r="K25" s="180"/>
      <c r="L25" s="181"/>
      <c r="M25" s="181"/>
      <c r="N25" s="181"/>
      <c r="O25" s="181"/>
      <c r="P25" s="181"/>
      <c r="Q25" s="181"/>
      <c r="R25" s="181"/>
      <c r="S25" s="182"/>
      <c r="T25" s="37"/>
      <c r="U25" s="183"/>
      <c r="V25" s="181"/>
      <c r="W25" s="181"/>
      <c r="X25" s="181"/>
      <c r="Y25" s="181"/>
      <c r="Z25" s="181"/>
      <c r="AA25" s="181"/>
      <c r="AB25" s="181"/>
      <c r="AC25" s="182"/>
      <c r="AD25" s="184"/>
      <c r="AE25" s="183"/>
    </row>
    <row r="26" spans="7:31" s="130" customFormat="1">
      <c r="G26" s="5">
        <v>15</v>
      </c>
      <c r="K26" s="180"/>
      <c r="L26" s="181"/>
      <c r="M26" s="181"/>
      <c r="N26" s="181"/>
      <c r="O26" s="181"/>
      <c r="P26" s="181"/>
      <c r="Q26" s="181"/>
      <c r="R26" s="181"/>
      <c r="S26" s="182"/>
      <c r="T26" s="37"/>
      <c r="U26" s="183"/>
      <c r="V26" s="181"/>
      <c r="W26" s="181"/>
      <c r="X26" s="181"/>
      <c r="Y26" s="181"/>
      <c r="Z26" s="181"/>
      <c r="AA26" s="181"/>
      <c r="AB26" s="181"/>
      <c r="AC26" s="182"/>
      <c r="AD26" s="184"/>
      <c r="AE26" s="183"/>
    </row>
    <row r="27" spans="7:31" s="130" customFormat="1">
      <c r="G27" s="5">
        <v>16</v>
      </c>
      <c r="K27" s="180"/>
      <c r="L27" s="181"/>
      <c r="M27" s="181"/>
      <c r="N27" s="181"/>
      <c r="O27" s="181"/>
      <c r="P27" s="181"/>
      <c r="Q27" s="181"/>
      <c r="R27" s="181"/>
      <c r="S27" s="182"/>
      <c r="T27" s="37"/>
      <c r="U27" s="183"/>
      <c r="V27" s="181"/>
      <c r="W27" s="181"/>
      <c r="X27" s="181"/>
      <c r="Y27" s="181"/>
      <c r="Z27" s="181"/>
      <c r="AA27" s="181"/>
      <c r="AB27" s="181"/>
      <c r="AC27" s="182"/>
      <c r="AD27" s="184"/>
      <c r="AE27" s="183"/>
    </row>
    <row r="28" spans="7:31" s="130" customFormat="1">
      <c r="G28" s="5">
        <v>17</v>
      </c>
      <c r="K28" s="180"/>
      <c r="L28" s="181"/>
      <c r="M28" s="181"/>
      <c r="N28" s="181"/>
      <c r="O28" s="181"/>
      <c r="P28" s="181"/>
      <c r="Q28" s="181"/>
      <c r="R28" s="181"/>
      <c r="S28" s="182"/>
      <c r="T28" s="37"/>
      <c r="U28" s="183"/>
      <c r="V28" s="181"/>
      <c r="W28" s="181"/>
      <c r="X28" s="181"/>
      <c r="Y28" s="181"/>
      <c r="Z28" s="181"/>
      <c r="AA28" s="181"/>
      <c r="AB28" s="181"/>
      <c r="AC28" s="182"/>
      <c r="AD28" s="184"/>
      <c r="AE28" s="183"/>
    </row>
    <row r="29" spans="7:31" s="130" customFormat="1">
      <c r="G29" s="5">
        <v>18</v>
      </c>
      <c r="K29" s="180"/>
      <c r="L29" s="181"/>
      <c r="M29" s="181"/>
      <c r="N29" s="181"/>
      <c r="O29" s="181"/>
      <c r="P29" s="181"/>
      <c r="Q29" s="181"/>
      <c r="R29" s="181"/>
      <c r="S29" s="182"/>
      <c r="T29" s="37"/>
      <c r="U29" s="183"/>
      <c r="V29" s="181"/>
      <c r="W29" s="181"/>
      <c r="X29" s="181"/>
      <c r="Y29" s="181"/>
      <c r="Z29" s="181"/>
      <c r="AA29" s="181"/>
      <c r="AB29" s="181"/>
      <c r="AC29" s="182"/>
      <c r="AD29" s="184"/>
      <c r="AE29" s="183"/>
    </row>
    <row r="30" spans="7:31" s="130" customFormat="1">
      <c r="G30" s="5">
        <v>19</v>
      </c>
      <c r="K30" s="180"/>
      <c r="L30" s="181"/>
      <c r="M30" s="181"/>
      <c r="N30" s="181"/>
      <c r="O30" s="181"/>
      <c r="P30" s="181"/>
      <c r="Q30" s="181"/>
      <c r="R30" s="181"/>
      <c r="S30" s="182"/>
      <c r="T30" s="37"/>
      <c r="U30" s="183"/>
      <c r="V30" s="181"/>
      <c r="W30" s="181"/>
      <c r="X30" s="181"/>
      <c r="Y30" s="181"/>
      <c r="Z30" s="181"/>
      <c r="AA30" s="181"/>
      <c r="AB30" s="181"/>
      <c r="AC30" s="182"/>
      <c r="AD30" s="184"/>
      <c r="AE30" s="183"/>
    </row>
    <row r="31" spans="7:31" s="130" customFormat="1">
      <c r="G31" s="5">
        <v>20</v>
      </c>
      <c r="K31" s="180"/>
      <c r="L31" s="181"/>
      <c r="M31" s="181"/>
      <c r="N31" s="181"/>
      <c r="O31" s="181"/>
      <c r="P31" s="181"/>
      <c r="Q31" s="181"/>
      <c r="R31" s="181"/>
      <c r="S31" s="182"/>
      <c r="T31" s="37"/>
      <c r="U31" s="183"/>
      <c r="V31" s="181"/>
      <c r="W31" s="181"/>
      <c r="X31" s="181"/>
      <c r="Y31" s="181"/>
      <c r="Z31" s="181"/>
      <c r="AA31" s="181"/>
      <c r="AB31" s="181"/>
      <c r="AC31" s="182"/>
      <c r="AD31" s="184"/>
      <c r="AE31" s="183"/>
    </row>
    <row r="32" spans="7:31" s="130" customFormat="1">
      <c r="G32" s="5">
        <v>21</v>
      </c>
      <c r="K32" s="180"/>
      <c r="L32" s="181"/>
      <c r="M32" s="181"/>
      <c r="N32" s="181"/>
      <c r="O32" s="181"/>
      <c r="P32" s="181"/>
      <c r="Q32" s="181"/>
      <c r="R32" s="181"/>
      <c r="S32" s="182"/>
      <c r="T32" s="37"/>
      <c r="U32" s="183"/>
      <c r="V32" s="181"/>
      <c r="W32" s="181"/>
      <c r="X32" s="181"/>
      <c r="Y32" s="181"/>
      <c r="Z32" s="181"/>
      <c r="AA32" s="181"/>
      <c r="AB32" s="181"/>
      <c r="AC32" s="182"/>
      <c r="AD32" s="184"/>
      <c r="AE32" s="183"/>
    </row>
    <row r="33" spans="7:31" s="130" customFormat="1">
      <c r="G33" s="5">
        <v>22</v>
      </c>
      <c r="K33" s="180"/>
      <c r="L33" s="181"/>
      <c r="M33" s="181"/>
      <c r="N33" s="181"/>
      <c r="O33" s="181"/>
      <c r="P33" s="181"/>
      <c r="Q33" s="181"/>
      <c r="R33" s="181"/>
      <c r="S33" s="182"/>
      <c r="T33" s="37"/>
      <c r="U33" s="183"/>
      <c r="V33" s="181"/>
      <c r="W33" s="181"/>
      <c r="X33" s="181"/>
      <c r="Y33" s="181"/>
      <c r="Z33" s="181"/>
      <c r="AA33" s="181"/>
      <c r="AB33" s="181"/>
      <c r="AC33" s="182"/>
      <c r="AD33" s="184"/>
      <c r="AE33" s="183"/>
    </row>
    <row r="34" spans="7:31" s="130" customFormat="1">
      <c r="G34" s="5">
        <v>23</v>
      </c>
      <c r="K34" s="180"/>
      <c r="L34" s="181"/>
      <c r="M34" s="181"/>
      <c r="N34" s="181"/>
      <c r="O34" s="181"/>
      <c r="P34" s="181"/>
      <c r="Q34" s="181"/>
      <c r="R34" s="181"/>
      <c r="S34" s="182"/>
      <c r="T34" s="37"/>
      <c r="U34" s="183"/>
      <c r="V34" s="181"/>
      <c r="W34" s="181"/>
      <c r="X34" s="181"/>
      <c r="Y34" s="181"/>
      <c r="Z34" s="181"/>
      <c r="AA34" s="181"/>
      <c r="AB34" s="181"/>
      <c r="AC34" s="182"/>
      <c r="AD34" s="184"/>
      <c r="AE34" s="183"/>
    </row>
    <row r="35" spans="7:31" s="130" customFormat="1">
      <c r="G35" s="5">
        <v>24</v>
      </c>
      <c r="K35" s="180"/>
      <c r="L35" s="181"/>
      <c r="M35" s="181"/>
      <c r="N35" s="181"/>
      <c r="O35" s="181"/>
      <c r="P35" s="181"/>
      <c r="Q35" s="181"/>
      <c r="R35" s="181"/>
      <c r="S35" s="182"/>
      <c r="T35" s="37"/>
      <c r="U35" s="183"/>
      <c r="V35" s="181"/>
      <c r="W35" s="181"/>
      <c r="X35" s="181"/>
      <c r="Y35" s="181"/>
      <c r="Z35" s="181"/>
      <c r="AA35" s="181"/>
      <c r="AB35" s="181"/>
      <c r="AC35" s="182"/>
      <c r="AD35" s="184"/>
      <c r="AE35" s="183"/>
    </row>
    <row r="36" spans="7:31" s="130" customFormat="1">
      <c r="G36" s="5">
        <v>25</v>
      </c>
      <c r="K36" s="180"/>
      <c r="L36" s="181"/>
      <c r="M36" s="181"/>
      <c r="N36" s="181"/>
      <c r="O36" s="181"/>
      <c r="P36" s="181"/>
      <c r="Q36" s="181"/>
      <c r="R36" s="181"/>
      <c r="S36" s="182"/>
      <c r="T36" s="37"/>
      <c r="U36" s="183"/>
      <c r="V36" s="181"/>
      <c r="W36" s="181"/>
      <c r="X36" s="181"/>
      <c r="Y36" s="181"/>
      <c r="Z36" s="181"/>
      <c r="AA36" s="181"/>
      <c r="AB36" s="181"/>
      <c r="AC36" s="182"/>
      <c r="AD36" s="184"/>
      <c r="AE36" s="183"/>
    </row>
    <row r="37" spans="7:31" s="6" customFormat="1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1" s="6" customFormat="1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1" s="6" customFormat="1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1" s="6" customFormat="1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1" s="6" customFormat="1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24</vt:i4>
      </vt:variant>
    </vt:vector>
  </HeadingPairs>
  <TitlesOfParts>
    <vt:vector size="35" baseType="lpstr">
      <vt:lpstr>Zentralnavigation</vt:lpstr>
      <vt:lpstr>Focus 1</vt:lpstr>
      <vt:lpstr>Focus 2</vt:lpstr>
      <vt:lpstr>Focus 3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2009-03-26T09:24:48Z</dcterms:modified>
</cp:coreProperties>
</file>