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4670" windowHeight="7590"/>
  </bookViews>
  <sheets>
    <sheet name="Focus 1" sheetId="10" r:id="rId1"/>
    <sheet name="Focus 2" sheetId="11" r:id="rId2"/>
    <sheet name="Basis 1" sheetId="2" r:id="rId3"/>
    <sheet name="Listen 1" sheetId="3" r:id="rId4"/>
    <sheet name="Daten 1 Ist09" sheetId="4" r:id="rId5"/>
    <sheet name="Daten 2 Ist08" sheetId="6" r:id="rId6"/>
    <sheet name="Daten 3 Ist07" sheetId="7" r:id="rId7"/>
    <sheet name="Parameter 1" sheetId="8" r:id="rId8"/>
    <sheet name="Namensliste" sheetId="5" r:id="rId9"/>
  </sheets>
  <definedNames>
    <definedName name="rB1.AuswKeine01">'Basis 1'!$L$2</definedName>
    <definedName name="rB1.AuswKeine02">'Basis 1'!$M$2</definedName>
    <definedName name="rB1.Datenstand">'Basis 1'!$C$4</definedName>
    <definedName name="rB1.Knoten">'Basis 1'!$K$14</definedName>
    <definedName name="rB1.QuelleD01">'Basis 1'!$L$9</definedName>
    <definedName name="rB1.QuelleD02">'Basis 1'!$M$9</definedName>
    <definedName name="rD1.InhaltD1">'Daten 1 Ist09'!$K$7</definedName>
    <definedName name="rD1.Knoten">'Daten 1 Ist09'!$K$11</definedName>
    <definedName name="rD1.MonatKum">'Daten 1 Ist09'!$K$8</definedName>
    <definedName name="rD2.InhaltD2">'Daten 2 Ist08'!$K$7</definedName>
    <definedName name="rD2.Knoten">'Daten 2 Ist08'!$K$11</definedName>
    <definedName name="rD2.MonatKum">'Daten 2 Ist08'!$K$8</definedName>
    <definedName name="rD3.InhaltD3">'Daten 3 Ist07'!$K$7</definedName>
    <definedName name="rD3.Knoten">'Daten 3 Ist07'!$K$11</definedName>
    <definedName name="rD3.MonatKum">'Daten 3 Ist07'!$K$8</definedName>
    <definedName name="rL1.Gruppen01Ausw">'Listen 1'!$L$6</definedName>
    <definedName name="rL1.Gruppen01Liste">'Listen 1'!$L$11:$L$18</definedName>
    <definedName name="rL1.Gruppen02Ausw">'Listen 1'!$M$6</definedName>
    <definedName name="rL1.Gruppen02Liste">'Listen 1'!$M$11:$M$18</definedName>
    <definedName name="rL1.Jahr01Ausw">'Listen 1'!$O$6</definedName>
    <definedName name="rL1.Jahr01Liste">'Listen 1'!$O$11:$O$13</definedName>
    <definedName name="rL1.Jahr02Ausw">'Listen 1'!$P$6</definedName>
    <definedName name="rL1.Jahr02Liste">'Listen 1'!$P$11:$P$13</definedName>
    <definedName name="rP1.Knoten">'Parameter 1'!$L$11</definedName>
  </definedNames>
  <calcPr calcId="125725"/>
</workbook>
</file>

<file path=xl/calcChain.xml><?xml version="1.0" encoding="utf-8"?>
<calcChain xmlns="http://schemas.openxmlformats.org/spreadsheetml/2006/main">
  <c r="G8" i="6"/>
  <c r="C3" i="2" l="1"/>
  <c r="C4" s="1"/>
  <c r="G8" i="11" s="1"/>
  <c r="C2" i="2"/>
  <c r="G8" i="4" l="1"/>
  <c r="M2" i="2" l="1"/>
  <c r="U5" i="4"/>
  <c r="R7"/>
  <c r="K8"/>
  <c r="G8" i="7"/>
  <c r="L2" i="2" l="1"/>
  <c r="K8" i="6"/>
  <c r="K8" i="7"/>
  <c r="L7" i="6"/>
  <c r="M7"/>
  <c r="N7"/>
  <c r="O7"/>
  <c r="P7"/>
  <c r="Q7"/>
  <c r="R7"/>
  <c r="L7" i="7"/>
  <c r="M7"/>
  <c r="N7"/>
  <c r="O7"/>
  <c r="P7"/>
  <c r="Q7"/>
  <c r="R7"/>
  <c r="L7" i="4"/>
  <c r="M7"/>
  <c r="N7"/>
  <c r="O7"/>
  <c r="P7"/>
  <c r="Q7"/>
  <c r="AA5" i="7"/>
  <c r="Z5"/>
  <c r="Y5"/>
  <c r="Y23" s="1"/>
  <c r="X5"/>
  <c r="X22" s="1"/>
  <c r="W5"/>
  <c r="W23" s="1"/>
  <c r="V5"/>
  <c r="V22" s="1"/>
  <c r="U5"/>
  <c r="U23" s="1"/>
  <c r="AA5" i="6"/>
  <c r="AA22" s="1"/>
  <c r="Z5"/>
  <c r="Z23" s="1"/>
  <c r="Y5"/>
  <c r="Y22" s="1"/>
  <c r="X5"/>
  <c r="X23" s="1"/>
  <c r="W5"/>
  <c r="W22" s="1"/>
  <c r="V5"/>
  <c r="V23" s="1"/>
  <c r="U5"/>
  <c r="U22" s="1"/>
  <c r="V5" i="4"/>
  <c r="V12" s="1"/>
  <c r="W5"/>
  <c r="W12" s="1"/>
  <c r="X5"/>
  <c r="X12" s="1"/>
  <c r="Y5"/>
  <c r="Y12" s="1"/>
  <c r="Z5"/>
  <c r="Z12" s="1"/>
  <c r="AA5"/>
  <c r="AA12" s="1"/>
  <c r="U12"/>
  <c r="M9" i="2"/>
  <c r="L9"/>
  <c r="L17"/>
  <c r="L21"/>
  <c r="L20"/>
  <c r="M23"/>
  <c r="M25"/>
  <c r="L26"/>
  <c r="L25"/>
  <c r="M17"/>
  <c r="M18"/>
  <c r="L14"/>
  <c r="L15"/>
  <c r="L19"/>
  <c r="M26"/>
  <c r="M20"/>
  <c r="M15"/>
  <c r="L24"/>
  <c r="L16"/>
  <c r="L18"/>
  <c r="L22"/>
  <c r="L23"/>
  <c r="M21"/>
  <c r="M14"/>
  <c r="M24"/>
  <c r="M16"/>
  <c r="M19"/>
  <c r="M22"/>
  <c r="R14" l="1"/>
  <c r="Q14"/>
  <c r="Z14" i="7"/>
  <c r="Z16"/>
  <c r="Z18"/>
  <c r="Z19"/>
  <c r="Z21"/>
  <c r="Z23"/>
  <c r="Z12"/>
  <c r="Z13"/>
  <c r="Z15"/>
  <c r="Z17"/>
  <c r="Z20"/>
  <c r="Z22"/>
  <c r="AB12" i="4"/>
  <c r="W12" i="7"/>
  <c r="W14"/>
  <c r="W16"/>
  <c r="W18"/>
  <c r="W20"/>
  <c r="W22"/>
  <c r="U12"/>
  <c r="Y12"/>
  <c r="U14"/>
  <c r="Y14"/>
  <c r="U16"/>
  <c r="Y16"/>
  <c r="U18"/>
  <c r="Y18"/>
  <c r="U20"/>
  <c r="Y20"/>
  <c r="U22"/>
  <c r="Y22"/>
  <c r="X12" i="6"/>
  <c r="Z14"/>
  <c r="V18"/>
  <c r="X20"/>
  <c r="Z22"/>
  <c r="V13" i="7"/>
  <c r="X13"/>
  <c r="V15"/>
  <c r="X15"/>
  <c r="V17"/>
  <c r="X17"/>
  <c r="V19"/>
  <c r="X19"/>
  <c r="V21"/>
  <c r="X21"/>
  <c r="V23"/>
  <c r="X23"/>
  <c r="V14" i="6"/>
  <c r="X16"/>
  <c r="Z18"/>
  <c r="V22"/>
  <c r="V12" i="7"/>
  <c r="X12"/>
  <c r="U13"/>
  <c r="W13"/>
  <c r="Y13"/>
  <c r="V14"/>
  <c r="X14"/>
  <c r="U15"/>
  <c r="W15"/>
  <c r="Y15"/>
  <c r="V16"/>
  <c r="X16"/>
  <c r="U17"/>
  <c r="W17"/>
  <c r="Y17"/>
  <c r="V18"/>
  <c r="X18"/>
  <c r="U19"/>
  <c r="W19"/>
  <c r="Y19"/>
  <c r="V20"/>
  <c r="X20"/>
  <c r="U21"/>
  <c r="W21"/>
  <c r="Y21"/>
  <c r="V12" i="6"/>
  <c r="Z12"/>
  <c r="X14"/>
  <c r="V16"/>
  <c r="Z16"/>
  <c r="X18"/>
  <c r="V20"/>
  <c r="Z20"/>
  <c r="X22"/>
  <c r="U13"/>
  <c r="W13"/>
  <c r="Y13"/>
  <c r="AA13"/>
  <c r="U15"/>
  <c r="W15"/>
  <c r="Y15"/>
  <c r="AA15"/>
  <c r="U17"/>
  <c r="W17"/>
  <c r="Y17"/>
  <c r="AA17"/>
  <c r="U19"/>
  <c r="W19"/>
  <c r="Y19"/>
  <c r="AA19"/>
  <c r="U21"/>
  <c r="W21"/>
  <c r="Y21"/>
  <c r="AA21"/>
  <c r="U23"/>
  <c r="W23"/>
  <c r="Y23"/>
  <c r="AA23"/>
  <c r="U12"/>
  <c r="W12"/>
  <c r="Y12"/>
  <c r="AA12"/>
  <c r="V13"/>
  <c r="X13"/>
  <c r="Z13"/>
  <c r="U14"/>
  <c r="W14"/>
  <c r="Y14"/>
  <c r="AA14"/>
  <c r="V15"/>
  <c r="X15"/>
  <c r="Z15"/>
  <c r="U16"/>
  <c r="W16"/>
  <c r="Y16"/>
  <c r="AA16"/>
  <c r="V17"/>
  <c r="X17"/>
  <c r="Z17"/>
  <c r="U18"/>
  <c r="W18"/>
  <c r="Y18"/>
  <c r="AA18"/>
  <c r="V19"/>
  <c r="X19"/>
  <c r="Z19"/>
  <c r="U20"/>
  <c r="W20"/>
  <c r="Y20"/>
  <c r="AA20"/>
  <c r="V21"/>
  <c r="X21"/>
  <c r="Z21"/>
  <c r="Z23" i="4"/>
  <c r="X23"/>
  <c r="V23"/>
  <c r="Z22"/>
  <c r="X22"/>
  <c r="V22"/>
  <c r="Z21"/>
  <c r="X21"/>
  <c r="V21"/>
  <c r="Z20"/>
  <c r="X20"/>
  <c r="V20"/>
  <c r="Z19"/>
  <c r="X19"/>
  <c r="V19"/>
  <c r="Z18"/>
  <c r="X18"/>
  <c r="V18"/>
  <c r="Z17"/>
  <c r="X17"/>
  <c r="V17"/>
  <c r="Z16"/>
  <c r="X16"/>
  <c r="V16"/>
  <c r="Z15"/>
  <c r="X15"/>
  <c r="V15"/>
  <c r="Z14"/>
  <c r="X14"/>
  <c r="V14"/>
  <c r="Z13"/>
  <c r="X13"/>
  <c r="V13"/>
  <c r="AA23"/>
  <c r="Y23"/>
  <c r="W23"/>
  <c r="AA22"/>
  <c r="Y22"/>
  <c r="W22"/>
  <c r="AA21"/>
  <c r="Y21"/>
  <c r="W21"/>
  <c r="AA20"/>
  <c r="Y20"/>
  <c r="W20"/>
  <c r="AA19"/>
  <c r="Y19"/>
  <c r="W19"/>
  <c r="AA18"/>
  <c r="Y18"/>
  <c r="W18"/>
  <c r="AA17"/>
  <c r="Y17"/>
  <c r="W17"/>
  <c r="AA16"/>
  <c r="Y16"/>
  <c r="W16"/>
  <c r="AA15"/>
  <c r="Y15"/>
  <c r="W15"/>
  <c r="AA14"/>
  <c r="Y14"/>
  <c r="W14"/>
  <c r="AA13"/>
  <c r="Y13"/>
  <c r="W13"/>
  <c r="U23"/>
  <c r="U21"/>
  <c r="U19"/>
  <c r="U17"/>
  <c r="U15"/>
  <c r="U13"/>
  <c r="U22"/>
  <c r="U20"/>
  <c r="U18"/>
  <c r="U16"/>
  <c r="U14"/>
  <c r="R21" i="2"/>
  <c r="R18"/>
  <c r="Q23"/>
  <c r="Q22"/>
  <c r="Q16"/>
  <c r="R15"/>
  <c r="R22"/>
  <c r="R26"/>
  <c r="Q15"/>
  <c r="R24"/>
  <c r="Q24"/>
  <c r="Q26"/>
  <c r="R20"/>
  <c r="Q25"/>
  <c r="Q19"/>
  <c r="Q17"/>
  <c r="R16"/>
  <c r="Q18"/>
  <c r="R17"/>
  <c r="R25"/>
  <c r="R23"/>
  <c r="Q20"/>
  <c r="R19"/>
  <c r="Q21"/>
  <c r="AB22" i="4" l="1"/>
  <c r="AB23"/>
  <c r="AA7" i="7"/>
  <c r="AB16" i="4"/>
  <c r="AB20"/>
  <c r="AB13"/>
  <c r="AB17"/>
  <c r="AB21"/>
  <c r="AB22" i="7"/>
  <c r="AB22" i="6"/>
  <c r="AB23" i="7"/>
  <c r="AB20" i="6"/>
  <c r="AB16"/>
  <c r="AB12"/>
  <c r="AB23"/>
  <c r="AB21"/>
  <c r="AB19"/>
  <c r="AB17"/>
  <c r="AB15"/>
  <c r="AB13"/>
  <c r="AB21" i="7"/>
  <c r="AB19"/>
  <c r="AB17"/>
  <c r="AB15"/>
  <c r="AB13"/>
  <c r="AB20"/>
  <c r="AB18"/>
  <c r="AB16"/>
  <c r="AB14"/>
  <c r="AB12"/>
  <c r="AB14" i="4"/>
  <c r="AB18"/>
  <c r="AB15"/>
  <c r="AB19"/>
  <c r="AB18" i="6"/>
  <c r="AB14"/>
  <c r="U7" i="4"/>
  <c r="X7"/>
  <c r="Y7"/>
  <c r="V7"/>
  <c r="Z7"/>
  <c r="W7"/>
  <c r="AA7"/>
  <c r="Y7" i="6"/>
  <c r="U7"/>
  <c r="Z7"/>
  <c r="X7" i="7"/>
  <c r="X7" i="6"/>
  <c r="U7" i="7"/>
  <c r="W7"/>
  <c r="AA7" i="6"/>
  <c r="W7"/>
  <c r="V7"/>
  <c r="Z7" i="7"/>
  <c r="V7"/>
  <c r="Y7"/>
  <c r="AC22" i="4" l="1"/>
  <c r="AC23"/>
  <c r="AC19"/>
  <c r="AC12" i="7"/>
  <c r="AC18" i="4"/>
  <c r="AC16" i="7"/>
  <c r="AC20"/>
  <c r="AC15"/>
  <c r="AC19"/>
  <c r="AC21" i="4"/>
  <c r="AC13"/>
  <c r="AC16"/>
  <c r="AC12"/>
  <c r="AC15"/>
  <c r="AC14"/>
  <c r="AC14" i="7"/>
  <c r="AC18"/>
  <c r="AC13"/>
  <c r="AC17"/>
  <c r="AC21"/>
  <c r="AC23"/>
  <c r="AC22"/>
  <c r="AC17" i="4"/>
  <c r="AC20"/>
  <c r="AB7" i="6"/>
  <c r="AC17" s="1"/>
  <c r="AB7" i="7"/>
  <c r="AB7" i="4"/>
  <c r="G8" i="10"/>
  <c r="AC23" i="6" l="1"/>
  <c r="AC15"/>
  <c r="AC18"/>
  <c r="AC20"/>
  <c r="AC21"/>
  <c r="AC13"/>
  <c r="AC14"/>
  <c r="AC16"/>
  <c r="AC19"/>
  <c r="AC22"/>
  <c r="AC12"/>
</calcChain>
</file>

<file path=xl/sharedStrings.xml><?xml version="1.0" encoding="utf-8"?>
<sst xmlns="http://schemas.openxmlformats.org/spreadsheetml/2006/main" count="227" uniqueCount="116">
  <si>
    <t>Gruppe  A</t>
  </si>
  <si>
    <t>Gruppe  B</t>
  </si>
  <si>
    <t>Gruppe  C</t>
  </si>
  <si>
    <t>Gruppe  D</t>
  </si>
  <si>
    <t>Gruppe  E</t>
  </si>
  <si>
    <t>Gruppe  G</t>
  </si>
  <si>
    <t>Gruppen01</t>
  </si>
  <si>
    <t>Gruppen02</t>
  </si>
  <si>
    <t>(keine)</t>
  </si>
  <si>
    <t>Jahr01</t>
  </si>
  <si>
    <t>Jahr02</t>
  </si>
  <si>
    <t>KW</t>
  </si>
  <si>
    <t>rD1.Knoten</t>
  </si>
  <si>
    <t>='Daten 1 Ist09'!$K$11</t>
  </si>
  <si>
    <t>rD2.Knoten</t>
  </si>
  <si>
    <t>='Daten 2 Ist08'!$K$11</t>
  </si>
  <si>
    <t>rD3.Knoten</t>
  </si>
  <si>
    <t>='Daten 3 Ist07'!$K$11</t>
  </si>
  <si>
    <t>rL1.Gruppen01Ausw</t>
  </si>
  <si>
    <t>rL1.Gruppen01Liste</t>
  </si>
  <si>
    <t>rL1.Gruppen02Ausw</t>
  </si>
  <si>
    <t>='Listen 1'!$L$6</t>
  </si>
  <si>
    <t>rL1.Gruppen02Liste</t>
  </si>
  <si>
    <t>='Listen 1'!$L$11:$L$18</t>
  </si>
  <si>
    <t>rL1.Jahr01Ausw</t>
  </si>
  <si>
    <t>rL1.Jahr01Liste</t>
  </si>
  <si>
    <t>rL1.Jahr02Ausw</t>
  </si>
  <si>
    <t>='Listen 1'!$O$6</t>
  </si>
  <si>
    <t>rL1.Jahr02Liste</t>
  </si>
  <si>
    <t>='Listen 1'!$O$11:$O$13</t>
  </si>
  <si>
    <t>='Listen 1'!$M$6</t>
  </si>
  <si>
    <t>='Listen 1'!$M$11:$M$18</t>
  </si>
  <si>
    <t>='Listen 1'!$P$6</t>
  </si>
  <si>
    <t>='Listen 1'!$P$11:$P$13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</si>
  <si>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</si>
  <si>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</si>
  <si>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</si>
  <si>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</si>
  <si>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</si>
  <si>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</si>
  <si>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</si>
  <si>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</si>
  <si>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</si>
  <si>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</si>
  <si>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</si>
  <si>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</si>
  <si>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</si>
  <si>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</si>
  <si>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</si>
  <si>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</si>
  <si>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</si>
  <si>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</si>
  <si>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</si>
  <si>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</si>
  <si>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</si>
  <si>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</si>
  <si>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</si>
  <si>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Gruppen</t>
  </si>
  <si>
    <t>T 09</t>
  </si>
  <si>
    <t>T 08</t>
  </si>
  <si>
    <t>T 07</t>
  </si>
  <si>
    <t>Z</t>
  </si>
  <si>
    <t>S</t>
  </si>
  <si>
    <t>Tarif</t>
  </si>
  <si>
    <t>Gesamt</t>
  </si>
  <si>
    <t>Rang</t>
  </si>
  <si>
    <t>rP1.Knoten</t>
  </si>
  <si>
    <t>='Parameter 1'!$L$11</t>
  </si>
  <si>
    <t>S1</t>
  </si>
  <si>
    <t>S2</t>
  </si>
  <si>
    <t>S3</t>
  </si>
  <si>
    <r>
      <t xml:space="preserve">Basistarife </t>
    </r>
    <r>
      <rPr>
        <sz val="11"/>
        <color theme="1"/>
        <rFont val="Calibri"/>
        <family val="2"/>
      </rPr>
      <t xml:space="preserve">(€/h ohne Rabatte oder Zuschläge) </t>
    </r>
  </si>
  <si>
    <t>rS1</t>
  </si>
  <si>
    <t>Jahre</t>
  </si>
  <si>
    <t>Blatt</t>
  </si>
  <si>
    <t>Daten 1</t>
  </si>
  <si>
    <t>Daten 2</t>
  </si>
  <si>
    <t>Daten 3</t>
  </si>
  <si>
    <t>Jahr D1</t>
  </si>
  <si>
    <t>Monat D1</t>
  </si>
  <si>
    <t>Stand</t>
  </si>
  <si>
    <t>¡</t>
  </si>
  <si>
    <t>t</t>
  </si>
  <si>
    <t>Euro
Tarif</t>
  </si>
  <si>
    <t>Std</t>
  </si>
  <si>
    <t>Diagramm F1</t>
  </si>
  <si>
    <t>Diagramm F2</t>
  </si>
  <si>
    <t>Maschinennutzung</t>
  </si>
  <si>
    <t>Vergleich nach Gruppen und Stunden</t>
  </si>
  <si>
    <t>Vergleich nach Gruppen und Tariferlösen</t>
  </si>
  <si>
    <t>rB1.AuswKeine01</t>
  </si>
  <si>
    <t>='Basis 1'!$L$2</t>
  </si>
  <si>
    <t>rB1.AuswKeine02</t>
  </si>
  <si>
    <t>='Basis 1'!$M$2</t>
  </si>
  <si>
    <t>rB1.Datenstand</t>
  </si>
  <si>
    <t>='Basis 1'!$C$4</t>
  </si>
  <si>
    <t>rB1.Knoten</t>
  </si>
  <si>
    <t>='Basis 1'!$K$14</t>
  </si>
  <si>
    <t>rB1.QuelleD01</t>
  </si>
  <si>
    <t>='Basis 1'!$L$9</t>
  </si>
  <si>
    <t>rB1.QuelleD02</t>
  </si>
  <si>
    <t>='Basis 1'!$M$9</t>
  </si>
  <si>
    <t>rD1.InhaltD1</t>
  </si>
  <si>
    <t>='Daten 1 Ist09'!$K$7</t>
  </si>
  <si>
    <t>rD1.MonatKum</t>
  </si>
  <si>
    <t>='Daten 1 Ist09'!$K$8</t>
  </si>
  <si>
    <t>rD2.InhaltD2</t>
  </si>
  <si>
    <t>='Daten 2 Ist08'!$K$7</t>
  </si>
  <si>
    <t>rD2.MonatKum</t>
  </si>
  <si>
    <t>='Daten 2 Ist08'!$K$8</t>
  </si>
  <si>
    <t>rD3.InhaltD3</t>
  </si>
  <si>
    <t>='Daten 3 Ist07'!$K$7</t>
  </si>
  <si>
    <t>rD3.MonatKum</t>
  </si>
  <si>
    <t>='Daten 3 Ist07'!$K$8</t>
  </si>
  <si>
    <t>S_Offset +</t>
  </si>
  <si>
    <t>Gruppe  F</t>
  </si>
</sst>
</file>

<file path=xl/styles.xml><?xml version="1.0" encoding="utf-8"?>
<styleSheet xmlns="http://schemas.openxmlformats.org/spreadsheetml/2006/main">
  <numFmts count="2">
    <numFmt numFmtId="164" formatCode="00"/>
    <numFmt numFmtId="165" formatCode="&quot;IST &quot;0"/>
  </numFmts>
  <fonts count="28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b/>
      <sz val="11"/>
      <color indexed="60"/>
      <name val="Calibri"/>
      <family val="2"/>
    </font>
    <font>
      <sz val="10"/>
      <name val="Arial"/>
      <family val="2"/>
    </font>
    <font>
      <sz val="8"/>
      <color indexed="8"/>
      <name val="Calibri"/>
      <family val="2"/>
      <scheme val="minor"/>
    </font>
    <font>
      <sz val="8"/>
      <color indexed="9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20"/>
      <color theme="6" tint="-0.499984740745262"/>
      <name val="Cambria"/>
      <family val="1"/>
      <scheme val="major"/>
    </font>
    <font>
      <b/>
      <sz val="20"/>
      <color rgb="FF006600"/>
      <name val="Cambria"/>
      <family val="1"/>
      <scheme val="major"/>
    </font>
    <font>
      <sz val="10"/>
      <color rgb="FFFF0000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rgb="FF0000FF"/>
      <name val="Wingdings"/>
      <charset val="2"/>
    </font>
    <font>
      <sz val="11"/>
      <color theme="9" tint="-0.249977111117893"/>
      <name val="Wingdings"/>
      <charset val="2"/>
    </font>
    <font>
      <b/>
      <sz val="18"/>
      <color rgb="FF0066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42"/>
        <bgColor indexed="64"/>
      </patternFill>
    </fill>
    <fill>
      <gradientFill degree="90">
        <stop position="0">
          <color theme="6" tint="-0.49803155613879818"/>
        </stop>
        <stop position="1">
          <color rgb="FF92D050"/>
        </stop>
      </gradientFill>
    </fill>
    <fill>
      <patternFill patternType="solid">
        <fgColor theme="6" tint="-0.249977111117893"/>
        <bgColor indexed="64"/>
      </patternFill>
    </fill>
    <fill>
      <gradientFill degree="90">
        <stop position="0">
          <color rgb="FF92D050"/>
        </stop>
        <stop position="1">
          <color theme="6" tint="-0.49803155613879818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theme="1" tint="0.24994659260841701"/>
      </top>
      <bottom/>
      <diagonal/>
    </border>
    <border>
      <left/>
      <right/>
      <top/>
      <bottom style="medium">
        <color theme="1" tint="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3" fillId="0" borderId="0"/>
  </cellStyleXfs>
  <cellXfs count="140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0" fontId="1" fillId="2" borderId="0" xfId="0" applyFont="1" applyFill="1" applyAlignment="1">
      <alignment horizontal="center" vertical="center"/>
    </xf>
    <xf numFmtId="3" fontId="0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center" vertical="center"/>
    </xf>
    <xf numFmtId="3" fontId="0" fillId="0" borderId="2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0" fillId="4" borderId="0" xfId="0" applyNumberFormat="1" applyFill="1" applyAlignment="1">
      <alignment vertical="center"/>
    </xf>
    <xf numFmtId="164" fontId="2" fillId="4" borderId="0" xfId="0" applyNumberFormat="1" applyFont="1" applyFill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3" fontId="8" fillId="4" borderId="0" xfId="0" applyNumberFormat="1" applyFont="1" applyFill="1" applyAlignment="1">
      <alignment vertical="center"/>
    </xf>
    <xf numFmtId="3" fontId="9" fillId="4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8" fillId="4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3" fontId="0" fillId="5" borderId="13" xfId="0" applyNumberFormat="1" applyFont="1" applyFill="1" applyBorder="1" applyAlignment="1">
      <alignment horizontal="right" vertical="center"/>
    </xf>
    <xf numFmtId="3" fontId="3" fillId="5" borderId="13" xfId="0" applyNumberFormat="1" applyFont="1" applyFill="1" applyBorder="1" applyAlignment="1">
      <alignment horizontal="right" vertical="center"/>
    </xf>
    <xf numFmtId="164" fontId="10" fillId="5" borderId="13" xfId="0" applyNumberFormat="1" applyFont="1" applyFill="1" applyBorder="1" applyAlignment="1">
      <alignment horizontal="center" vertical="center"/>
    </xf>
    <xf numFmtId="0" fontId="0" fillId="5" borderId="13" xfId="0" applyFill="1" applyBorder="1" applyAlignment="1">
      <alignment horizontal="left" vertical="center"/>
    </xf>
    <xf numFmtId="0" fontId="7" fillId="5" borderId="13" xfId="0" applyFont="1" applyFill="1" applyBorder="1" applyAlignment="1">
      <alignment horizontal="center" vertical="center"/>
    </xf>
    <xf numFmtId="164" fontId="11" fillId="5" borderId="13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3" fontId="0" fillId="5" borderId="13" xfId="0" applyNumberFormat="1" applyFont="1" applyFill="1" applyBorder="1" applyAlignment="1">
      <alignment horizontal="center" vertical="center"/>
    </xf>
    <xf numFmtId="3" fontId="0" fillId="5" borderId="13" xfId="0" applyNumberFormat="1" applyFill="1" applyBorder="1" applyAlignment="1">
      <alignment horizontal="center" vertical="center" textRotation="90"/>
    </xf>
    <xf numFmtId="3" fontId="1" fillId="5" borderId="13" xfId="0" applyNumberFormat="1" applyFont="1" applyFill="1" applyBorder="1" applyAlignment="1">
      <alignment horizontal="center" vertical="center" textRotation="90"/>
    </xf>
    <xf numFmtId="3" fontId="0" fillId="5" borderId="13" xfId="0" applyNumberFormat="1" applyFill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" fontId="6" fillId="5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6" borderId="0" xfId="1" applyFont="1" applyFill="1" applyAlignment="1">
      <alignment vertical="center"/>
    </xf>
    <xf numFmtId="0" fontId="14" fillId="7" borderId="0" xfId="1" applyFont="1" applyFill="1" applyAlignment="1">
      <alignment vertical="center"/>
    </xf>
    <xf numFmtId="0" fontId="14" fillId="8" borderId="0" xfId="1" applyFont="1" applyFill="1" applyAlignment="1">
      <alignment vertical="center"/>
    </xf>
    <xf numFmtId="0" fontId="15" fillId="8" borderId="0" xfId="1" applyFont="1" applyFill="1" applyAlignment="1">
      <alignment vertical="center"/>
    </xf>
    <xf numFmtId="0" fontId="16" fillId="9" borderId="15" xfId="1" applyFont="1" applyFill="1" applyBorder="1" applyAlignment="1">
      <alignment vertical="center"/>
    </xf>
    <xf numFmtId="0" fontId="16" fillId="6" borderId="0" xfId="1" applyFont="1" applyFill="1" applyAlignment="1">
      <alignment vertical="center"/>
    </xf>
    <xf numFmtId="0" fontId="16" fillId="8" borderId="0" xfId="1" applyFont="1" applyFill="1" applyAlignment="1">
      <alignment vertical="center"/>
    </xf>
    <xf numFmtId="0" fontId="20" fillId="8" borderId="0" xfId="1" applyFont="1" applyFill="1" applyAlignment="1">
      <alignment vertical="center"/>
    </xf>
    <xf numFmtId="0" fontId="16" fillId="10" borderId="0" xfId="1" applyFont="1" applyFill="1" applyAlignment="1">
      <alignment vertical="center"/>
    </xf>
    <xf numFmtId="0" fontId="21" fillId="7" borderId="0" xfId="1" applyFont="1" applyFill="1" applyAlignment="1">
      <alignment vertical="center"/>
    </xf>
    <xf numFmtId="0" fontId="22" fillId="6" borderId="0" xfId="1" applyFont="1" applyFill="1" applyAlignment="1">
      <alignment vertical="center"/>
    </xf>
    <xf numFmtId="0" fontId="22" fillId="7" borderId="0" xfId="1" applyFont="1" applyFill="1" applyAlignment="1">
      <alignment vertical="center"/>
    </xf>
    <xf numFmtId="0" fontId="22" fillId="8" borderId="0" xfId="1" applyFont="1" applyFill="1" applyAlignment="1">
      <alignment vertical="center"/>
    </xf>
    <xf numFmtId="0" fontId="23" fillId="8" borderId="0" xfId="1" applyFont="1" applyFill="1" applyAlignment="1">
      <alignment vertical="center"/>
    </xf>
    <xf numFmtId="0" fontId="23" fillId="6" borderId="0" xfId="1" applyFont="1" applyFill="1" applyAlignment="1">
      <alignment vertical="center"/>
    </xf>
    <xf numFmtId="0" fontId="22" fillId="11" borderId="16" xfId="1" applyFont="1" applyFill="1" applyBorder="1" applyAlignment="1">
      <alignment vertical="center"/>
    </xf>
    <xf numFmtId="0" fontId="16" fillId="7" borderId="0" xfId="1" applyFont="1" applyFill="1" applyAlignment="1">
      <alignment vertical="center"/>
    </xf>
    <xf numFmtId="0" fontId="0" fillId="0" borderId="8" xfId="0" applyBorder="1" applyAlignment="1">
      <alignment vertical="center"/>
    </xf>
    <xf numFmtId="3" fontId="1" fillId="0" borderId="9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3" fontId="0" fillId="0" borderId="5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3" fontId="0" fillId="0" borderId="11" xfId="0" applyNumberFormat="1" applyBorder="1" applyAlignment="1">
      <alignment vertical="center"/>
    </xf>
    <xf numFmtId="3" fontId="0" fillId="4" borderId="1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5" fillId="3" borderId="1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7" fillId="7" borderId="0" xfId="1" applyFont="1" applyFill="1" applyAlignment="1">
      <alignment vertical="center"/>
    </xf>
    <xf numFmtId="0" fontId="24" fillId="8" borderId="0" xfId="1" applyNumberFormat="1" applyFont="1" applyFill="1" applyAlignment="1">
      <alignment horizontal="left" vertical="center"/>
    </xf>
    <xf numFmtId="0" fontId="16" fillId="8" borderId="0" xfId="1" applyNumberFormat="1" applyFont="1" applyFill="1" applyAlignment="1">
      <alignment vertical="center"/>
    </xf>
    <xf numFmtId="0" fontId="22" fillId="6" borderId="0" xfId="1" applyFont="1" applyFill="1" applyBorder="1" applyAlignment="1">
      <alignment vertical="center"/>
    </xf>
    <xf numFmtId="0" fontId="23" fillId="6" borderId="0" xfId="1" applyFont="1" applyFill="1" applyBorder="1" applyAlignment="1">
      <alignment vertical="center"/>
    </xf>
    <xf numFmtId="0" fontId="25" fillId="5" borderId="0" xfId="1" applyFont="1" applyFill="1" applyBorder="1" applyAlignment="1">
      <alignment horizontal="center" vertical="center"/>
    </xf>
    <xf numFmtId="0" fontId="26" fillId="12" borderId="0" xfId="1" applyFont="1" applyFill="1" applyBorder="1" applyAlignment="1">
      <alignment horizontal="center" vertical="center"/>
    </xf>
    <xf numFmtId="0" fontId="16" fillId="6" borderId="0" xfId="1" applyFont="1" applyFill="1" applyAlignment="1">
      <alignment horizontal="center" vertical="center"/>
    </xf>
    <xf numFmtId="0" fontId="16" fillId="7" borderId="0" xfId="1" applyFont="1" applyFill="1" applyAlignment="1">
      <alignment horizontal="center" vertical="center"/>
    </xf>
    <xf numFmtId="0" fontId="16" fillId="8" borderId="0" xfId="1" applyFont="1" applyFill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3" fontId="1" fillId="5" borderId="18" xfId="0" applyNumberFormat="1" applyFont="1" applyFill="1" applyBorder="1" applyAlignment="1">
      <alignment horizontal="center" vertical="center" textRotation="90"/>
    </xf>
    <xf numFmtId="0" fontId="0" fillId="5" borderId="13" xfId="0" applyNumberFormat="1" applyFont="1" applyFill="1" applyBorder="1" applyAlignment="1">
      <alignment horizontal="left" vertical="center"/>
    </xf>
    <xf numFmtId="3" fontId="0" fillId="5" borderId="13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0" fontId="0" fillId="0" borderId="0" xfId="0" applyNumberFormat="1" applyBorder="1"/>
    <xf numFmtId="0" fontId="0" fillId="0" borderId="0" xfId="0" applyBorder="1"/>
    <xf numFmtId="0" fontId="0" fillId="0" borderId="0" xfId="0" applyAlignment="1">
      <alignment horizontal="left" vertical="center"/>
    </xf>
    <xf numFmtId="0" fontId="0" fillId="0" borderId="0" xfId="0" applyNumberFormat="1"/>
    <xf numFmtId="0" fontId="19" fillId="8" borderId="0" xfId="1" applyFont="1" applyFill="1" applyAlignment="1">
      <alignment horizontal="left" vertical="center"/>
    </xf>
    <xf numFmtId="0" fontId="27" fillId="8" borderId="0" xfId="1" applyFont="1" applyFill="1" applyAlignment="1">
      <alignment horizontal="right" vertical="center"/>
    </xf>
    <xf numFmtId="0" fontId="18" fillId="8" borderId="0" xfId="1" applyFont="1" applyFill="1" applyAlignment="1">
      <alignment horizontal="left" vertical="center"/>
    </xf>
    <xf numFmtId="3" fontId="0" fillId="0" borderId="5" xfId="0" applyNumberFormat="1" applyBorder="1" applyAlignment="1">
      <alignment horizontal="left" vertical="center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colors>
    <mruColors>
      <color rgb="FFFF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ser>
          <c:idx val="0"/>
          <c:order val="0"/>
          <c:tx>
            <c:strRef>
              <c:f>'Basis 1'!$L$14</c:f>
              <c:strCache>
                <c:ptCount val="1"/>
                <c:pt idx="0">
                  <c:v>  Gruppe  B in 2008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1'!$L$15:$L$26</c:f>
              <c:numCache>
                <c:formatCode>#,##0</c:formatCode>
                <c:ptCount val="12"/>
                <c:pt idx="0">
                  <c:v>800</c:v>
                </c:pt>
                <c:pt idx="1">
                  <c:v>786</c:v>
                </c:pt>
                <c:pt idx="2">
                  <c:v>1064</c:v>
                </c:pt>
                <c:pt idx="3">
                  <c:v>1247</c:v>
                </c:pt>
                <c:pt idx="4">
                  <c:v>1060</c:v>
                </c:pt>
                <c:pt idx="5">
                  <c:v>1283</c:v>
                </c:pt>
                <c:pt idx="6">
                  <c:v>1599</c:v>
                </c:pt>
                <c:pt idx="7">
                  <c:v>1376</c:v>
                </c:pt>
                <c:pt idx="8">
                  <c:v>895</c:v>
                </c:pt>
                <c:pt idx="9">
                  <c:v>920</c:v>
                </c:pt>
                <c:pt idx="10">
                  <c:v>566</c:v>
                </c:pt>
                <c:pt idx="11">
                  <c:v>715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1'!$M$14</c:f>
              <c:strCache>
                <c:ptCount val="1"/>
                <c:pt idx="0">
                  <c:v>  Gruppe  D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1'!$K$15:$K$26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1'!$M$15:$M$26</c:f>
              <c:numCache>
                <c:formatCode>#,##0</c:formatCode>
                <c:ptCount val="12"/>
                <c:pt idx="0">
                  <c:v>591</c:v>
                </c:pt>
                <c:pt idx="1">
                  <c:v>835</c:v>
                </c:pt>
                <c:pt idx="2">
                  <c:v>987</c:v>
                </c:pt>
                <c:pt idx="3">
                  <c:v>950</c:v>
                </c:pt>
                <c:pt idx="4">
                  <c:v>696</c:v>
                </c:pt>
                <c:pt idx="5">
                  <c:v>1103</c:v>
                </c:pt>
                <c:pt idx="6">
                  <c:v>1324</c:v>
                </c:pt>
                <c:pt idx="7">
                  <c:v>1171</c:v>
                </c:pt>
                <c:pt idx="8">
                  <c:v>930</c:v>
                </c:pt>
                <c:pt idx="9">
                  <c:v>554</c:v>
                </c:pt>
                <c:pt idx="10">
                  <c:v>423</c:v>
                </c:pt>
                <c:pt idx="11">
                  <c:v>517</c:v>
                </c:pt>
              </c:numCache>
            </c:numRef>
          </c:val>
          <c:smooth val="1"/>
        </c:ser>
        <c:marker val="1"/>
        <c:axId val="68425216"/>
        <c:axId val="68427136"/>
      </c:lineChart>
      <c:catAx>
        <c:axId val="68425216"/>
        <c:scaling>
          <c:orientation val="minMax"/>
        </c:scaling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tickLblPos val="nextTo"/>
        <c:crossAx val="68427136"/>
        <c:crosses val="autoZero"/>
        <c:auto val="1"/>
        <c:lblAlgn val="ctr"/>
        <c:lblOffset val="100"/>
        <c:tickMarkSkip val="1"/>
      </c:catAx>
      <c:valAx>
        <c:axId val="68427136"/>
        <c:scaling>
          <c:orientation val="minMax"/>
          <c:max val="1600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&quot; h&quot;;;" sourceLinked="0"/>
        <c:tickLblPos val="nextTo"/>
        <c:crossAx val="68425216"/>
        <c:crosses val="autoZero"/>
        <c:crossBetween val="between"/>
        <c:majorUnit val="4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58303453628249902"/>
          <c:h val="9.3998250218722698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5851504138905714"/>
        </c:manualLayout>
      </c:layout>
      <c:lineChart>
        <c:grouping val="standard"/>
        <c:ser>
          <c:idx val="0"/>
          <c:order val="0"/>
          <c:tx>
            <c:strRef>
              <c:f>'Basis 1'!$Q$14</c:f>
              <c:strCache>
                <c:ptCount val="1"/>
                <c:pt idx="0">
                  <c:v>  Gruppe  B in 2008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1'!$P$15:$P$26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1'!$Q$15:$Q$26</c:f>
              <c:numCache>
                <c:formatCode>#,##0</c:formatCode>
                <c:ptCount val="12"/>
                <c:pt idx="0">
                  <c:v>336000</c:v>
                </c:pt>
                <c:pt idx="1">
                  <c:v>330120</c:v>
                </c:pt>
                <c:pt idx="2">
                  <c:v>446880</c:v>
                </c:pt>
                <c:pt idx="3">
                  <c:v>523740</c:v>
                </c:pt>
                <c:pt idx="4">
                  <c:v>445200</c:v>
                </c:pt>
                <c:pt idx="5">
                  <c:v>538860</c:v>
                </c:pt>
                <c:pt idx="6">
                  <c:v>671580</c:v>
                </c:pt>
                <c:pt idx="7">
                  <c:v>577920</c:v>
                </c:pt>
                <c:pt idx="8">
                  <c:v>375900</c:v>
                </c:pt>
                <c:pt idx="9">
                  <c:v>386400</c:v>
                </c:pt>
                <c:pt idx="10">
                  <c:v>237720</c:v>
                </c:pt>
                <c:pt idx="11">
                  <c:v>300300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1'!$R$14</c:f>
              <c:strCache>
                <c:ptCount val="1"/>
                <c:pt idx="0">
                  <c:v>  Gruppe  D in 2008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rgbClr val="F79646">
                  <a:lumMod val="75000"/>
                </a:srgb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1'!$P$15:$P$26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1'!$R$15:$R$26</c:f>
              <c:numCache>
                <c:formatCode>#,##0</c:formatCode>
                <c:ptCount val="12"/>
                <c:pt idx="0">
                  <c:v>793122</c:v>
                </c:pt>
                <c:pt idx="1">
                  <c:v>1120570</c:v>
                </c:pt>
                <c:pt idx="2">
                  <c:v>1324554</c:v>
                </c:pt>
                <c:pt idx="3">
                  <c:v>1274900</c:v>
                </c:pt>
                <c:pt idx="4">
                  <c:v>934032</c:v>
                </c:pt>
                <c:pt idx="5">
                  <c:v>1480226</c:v>
                </c:pt>
                <c:pt idx="6">
                  <c:v>1776808</c:v>
                </c:pt>
                <c:pt idx="7">
                  <c:v>1571482</c:v>
                </c:pt>
                <c:pt idx="8">
                  <c:v>1248060</c:v>
                </c:pt>
                <c:pt idx="9">
                  <c:v>743468</c:v>
                </c:pt>
                <c:pt idx="10">
                  <c:v>567666</c:v>
                </c:pt>
                <c:pt idx="11">
                  <c:v>693814</c:v>
                </c:pt>
              </c:numCache>
            </c:numRef>
          </c:val>
          <c:smooth val="1"/>
        </c:ser>
        <c:marker val="1"/>
        <c:axId val="68567040"/>
        <c:axId val="68568960"/>
      </c:lineChart>
      <c:catAx>
        <c:axId val="68567040"/>
        <c:scaling>
          <c:orientation val="minMax"/>
        </c:scaling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tickLblPos val="nextTo"/>
        <c:crossAx val="68568960"/>
        <c:crosses val="autoZero"/>
        <c:auto val="1"/>
        <c:lblAlgn val="ctr"/>
        <c:lblOffset val="100"/>
        <c:tickMarkSkip val="1"/>
      </c:catAx>
      <c:valAx>
        <c:axId val="68568960"/>
        <c:scaling>
          <c:orientation val="minMax"/>
          <c:max val="2000000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,&quot; T€&quot;;;" sourceLinked="0"/>
        <c:tickLblPos val="nextTo"/>
        <c:crossAx val="68567040"/>
        <c:crosses val="autoZero"/>
        <c:crossBetween val="between"/>
        <c:majorUnit val="2500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58303453628249902"/>
          <c:h val="9.3998250218722698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Focus 2'!A1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hyperlink" Target="#'Focus 1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247649</xdr:colOff>
      <xdr:row>10</xdr:row>
      <xdr:rowOff>1</xdr:rowOff>
    </xdr:from>
    <xdr:to>
      <xdr:col>23</xdr:col>
      <xdr:colOff>38100</xdr:colOff>
      <xdr:row>30</xdr:row>
      <xdr:rowOff>1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25</xdr:col>
      <xdr:colOff>171448</xdr:colOff>
      <xdr:row>34</xdr:row>
      <xdr:rowOff>104775</xdr:rowOff>
    </xdr:from>
    <xdr:to>
      <xdr:col>27</xdr:col>
      <xdr:colOff>108148</xdr:colOff>
      <xdr:row>37</xdr:row>
      <xdr:rowOff>78450</xdr:rowOff>
    </xdr:to>
    <xdr:sp macro="" textlink="">
      <xdr:nvSpPr>
        <xdr:cNvPr id="7" name="AutoShape 2">
          <a:hlinkClick xmlns:r="http://schemas.openxmlformats.org/officeDocument/2006/relationships" r:id="rId2" tooltip=" "/>
        </xdr:cNvPr>
        <xdr:cNvSpPr>
          <a:spLocks noChangeArrowheads="1"/>
        </xdr:cNvSpPr>
      </xdr:nvSpPr>
      <xdr:spPr bwMode="auto">
        <a:xfrm flipH="1">
          <a:off x="8181973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oneCellAnchor>
    <xdr:from>
      <xdr:col>4</xdr:col>
      <xdr:colOff>76199</xdr:colOff>
      <xdr:row>37</xdr:row>
      <xdr:rowOff>0</xdr:rowOff>
    </xdr:from>
    <xdr:ext cx="7439025" cy="248851"/>
    <xdr:sp macro="" textlink="">
      <xdr:nvSpPr>
        <xdr:cNvPr id="4" name="Textfeld 3"/>
        <xdr:cNvSpPr txBox="1"/>
      </xdr:nvSpPr>
      <xdr:spPr>
        <a:xfrm>
          <a:off x="314324" y="6334125"/>
          <a:ext cx="743902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36150</xdr:colOff>
      <xdr:row>34</xdr:row>
      <xdr:rowOff>104775</xdr:rowOff>
    </xdr:from>
    <xdr:to>
      <xdr:col>6</xdr:col>
      <xdr:colOff>153825</xdr:colOff>
      <xdr:row>37</xdr:row>
      <xdr:rowOff>78450</xdr:rowOff>
    </xdr:to>
    <xdr:sp macro="" textlink="">
      <xdr:nvSpPr>
        <xdr:cNvPr id="3" name="AutoShape 2">
          <a:hlinkClick xmlns:r="http://schemas.openxmlformats.org/officeDocument/2006/relationships" r:id="rId1" tooltip=" "/>
        </xdr:cNvPr>
        <xdr:cNvSpPr>
          <a:spLocks noChangeArrowheads="1"/>
        </xdr:cNvSpPr>
      </xdr:nvSpPr>
      <xdr:spPr bwMode="auto">
        <a:xfrm>
          <a:off x="93300" y="6124575"/>
          <a:ext cx="432000" cy="288000"/>
        </a:xfrm>
        <a:prstGeom prst="leftArrow">
          <a:avLst>
            <a:gd name="adj1" fmla="val 33333"/>
            <a:gd name="adj2" fmla="val 43359"/>
          </a:avLst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</xdr:sp>
    <xdr:clientData/>
  </xdr:twoCellAnchor>
  <xdr:twoCellAnchor editAs="absolute">
    <xdr:from>
      <xdr:col>7</xdr:col>
      <xdr:colOff>0</xdr:colOff>
      <xdr:row>10</xdr:row>
      <xdr:rowOff>0</xdr:rowOff>
    </xdr:from>
    <xdr:to>
      <xdr:col>23</xdr:col>
      <xdr:colOff>38100</xdr:colOff>
      <xdr:row>30</xdr:row>
      <xdr:rowOff>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5</xdr:col>
      <xdr:colOff>0</xdr:colOff>
      <xdr:row>37</xdr:row>
      <xdr:rowOff>0</xdr:rowOff>
    </xdr:from>
    <xdr:ext cx="7439025" cy="248851"/>
    <xdr:sp macro="" textlink="">
      <xdr:nvSpPr>
        <xdr:cNvPr id="4" name="Textfeld 3"/>
        <xdr:cNvSpPr txBox="1"/>
      </xdr:nvSpPr>
      <xdr:spPr>
        <a:xfrm>
          <a:off x="314325" y="6334125"/>
          <a:ext cx="7439025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spAutoFit/>
        </a:bodyPr>
        <a:lstStyle/>
        <a:p>
          <a:pPr algn="ctr"/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8"/>
  <sheetViews>
    <sheetView showRowColHeaders="0" tabSelected="1" workbookViewId="0"/>
  </sheetViews>
  <sheetFormatPr baseColWidth="10" defaultRowHeight="12.75"/>
  <cols>
    <col min="1" max="3" width="0.85546875" style="72" customWidth="1"/>
    <col min="4" max="4" width="1" style="72" customWidth="1"/>
    <col min="5" max="5" width="1.140625" style="83" customWidth="1"/>
    <col min="6" max="6" width="0.85546875" style="73" customWidth="1"/>
    <col min="7" max="9" width="3.7109375" style="73" customWidth="1"/>
    <col min="10" max="10" width="4" style="73" customWidth="1"/>
    <col min="11" max="11" width="7.42578125" style="73" customWidth="1"/>
    <col min="12" max="13" width="7.28515625" style="73" customWidth="1"/>
    <col min="14" max="14" width="7.42578125" style="73" customWidth="1"/>
    <col min="15" max="16" width="7.28515625" style="73" customWidth="1"/>
    <col min="17" max="17" width="7.42578125" style="73" customWidth="1"/>
    <col min="18" max="18" width="7.28515625" style="73" customWidth="1"/>
    <col min="19" max="19" width="7.42578125" style="73" customWidth="1"/>
    <col min="20" max="20" width="7.28515625" style="73" customWidth="1"/>
    <col min="21" max="21" width="7.5703125" style="73" customWidth="1"/>
    <col min="22" max="22" width="7.28515625" style="73" customWidth="1"/>
    <col min="23" max="24" width="3.7109375" style="73" customWidth="1"/>
    <col min="25" max="27" width="3.7109375" style="72" customWidth="1"/>
    <col min="28" max="28" width="4.42578125" style="72" customWidth="1"/>
    <col min="29" max="29" width="3.7109375" style="72" customWidth="1"/>
    <col min="30" max="34" width="3.7109375" style="73" customWidth="1"/>
    <col min="35" max="16384" width="11.42578125" style="73"/>
  </cols>
  <sheetData>
    <row r="1" spans="1:29" s="69" customFormat="1" ht="6" customHeight="1" thickBot="1">
      <c r="A1" s="67"/>
      <c r="B1" s="67"/>
      <c r="C1" s="67"/>
      <c r="D1" s="67"/>
      <c r="E1" s="68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67"/>
      <c r="Z1" s="67"/>
      <c r="AA1" s="67"/>
      <c r="AB1" s="67"/>
      <c r="AC1" s="67"/>
    </row>
    <row r="2" spans="1:29" s="71" customFormat="1" ht="8.1" customHeight="1"/>
    <row r="3" spans="1:29" ht="8.25" customHeight="1">
      <c r="E3" s="115"/>
      <c r="G3" s="138" t="s">
        <v>72</v>
      </c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</row>
    <row r="4" spans="1:29" ht="12.75" customHeight="1">
      <c r="E4" s="115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</row>
    <row r="5" spans="1:29" ht="15" customHeight="1">
      <c r="E5" s="115"/>
      <c r="G5" s="136" t="s">
        <v>87</v>
      </c>
      <c r="H5" s="136"/>
      <c r="I5" s="136"/>
      <c r="J5" s="136"/>
      <c r="K5" s="136"/>
      <c r="L5" s="136"/>
      <c r="M5" s="136"/>
      <c r="N5" s="136"/>
      <c r="O5" s="137" t="s">
        <v>88</v>
      </c>
      <c r="P5" s="137"/>
      <c r="Q5" s="137"/>
      <c r="R5" s="137"/>
      <c r="S5" s="137"/>
      <c r="T5" s="137"/>
      <c r="U5" s="137"/>
      <c r="V5" s="137"/>
      <c r="W5" s="137"/>
    </row>
    <row r="6" spans="1:29" ht="15" customHeight="1">
      <c r="E6" s="115"/>
      <c r="G6" s="136"/>
      <c r="H6" s="136"/>
      <c r="I6" s="136"/>
      <c r="J6" s="136"/>
      <c r="K6" s="136"/>
      <c r="L6" s="136"/>
      <c r="M6" s="136"/>
      <c r="N6" s="136"/>
      <c r="O6" s="137"/>
      <c r="P6" s="137"/>
      <c r="Q6" s="137"/>
      <c r="R6" s="137"/>
      <c r="S6" s="137"/>
      <c r="T6" s="137"/>
      <c r="U6" s="137"/>
      <c r="V6" s="137"/>
      <c r="W6" s="137"/>
      <c r="X6" s="74"/>
    </row>
    <row r="7" spans="1:29" s="75" customFormat="1" ht="3" customHeight="1"/>
    <row r="8" spans="1:29" ht="15" customHeight="1">
      <c r="E8" s="76"/>
      <c r="G8" s="116" t="str">
        <f>"Datenstand: "&amp;rB1.Datenstand</f>
        <v>Datenstand: Oktober 2009</v>
      </c>
      <c r="H8" s="117"/>
      <c r="I8" s="117"/>
      <c r="J8" s="117"/>
      <c r="K8" s="117"/>
      <c r="L8" s="117"/>
      <c r="M8" s="117"/>
      <c r="N8" s="117"/>
    </row>
    <row r="9" spans="1:29" s="75" customFormat="1" ht="4.5" customHeight="1"/>
    <row r="10" spans="1:29" s="79" customFormat="1" ht="15" customHeight="1">
      <c r="A10" s="77"/>
      <c r="B10" s="77"/>
      <c r="C10" s="77"/>
      <c r="D10" s="77"/>
      <c r="E10" s="78"/>
      <c r="Y10" s="77"/>
      <c r="Z10" s="77"/>
      <c r="AA10" s="77"/>
      <c r="AB10" s="77"/>
      <c r="AC10" s="77"/>
    </row>
    <row r="11" spans="1:29" s="79" customFormat="1" ht="15" customHeight="1">
      <c r="A11" s="77"/>
      <c r="B11" s="77"/>
      <c r="C11" s="77"/>
      <c r="D11" s="77"/>
      <c r="E11" s="78"/>
      <c r="Y11" s="118"/>
      <c r="Z11" s="118"/>
      <c r="AA11" s="118"/>
      <c r="AB11" s="118"/>
      <c r="AC11" s="118"/>
    </row>
    <row r="12" spans="1:29" s="79" customFormat="1" ht="15" customHeight="1">
      <c r="A12" s="77"/>
      <c r="B12" s="77"/>
      <c r="C12" s="77"/>
      <c r="D12" s="77"/>
      <c r="E12" s="78"/>
      <c r="Y12" s="118"/>
      <c r="Z12" s="118"/>
      <c r="AA12" s="118"/>
      <c r="AB12" s="118"/>
      <c r="AC12" s="118"/>
    </row>
    <row r="13" spans="1:29" s="79" customFormat="1" ht="15" customHeight="1">
      <c r="A13" s="77"/>
      <c r="B13" s="77"/>
      <c r="C13" s="77"/>
      <c r="D13" s="77"/>
      <c r="E13" s="78"/>
      <c r="Y13" s="118"/>
      <c r="Z13" s="118"/>
      <c r="AA13" s="118"/>
      <c r="AB13" s="118"/>
      <c r="AC13" s="118"/>
    </row>
    <row r="14" spans="1:29" s="79" customFormat="1" ht="15" customHeight="1">
      <c r="A14" s="77"/>
      <c r="B14" s="77"/>
      <c r="C14" s="77"/>
      <c r="D14" s="77"/>
      <c r="E14" s="78"/>
      <c r="Y14" s="118"/>
      <c r="Z14" s="118"/>
      <c r="AA14" s="118"/>
      <c r="AB14" s="118"/>
      <c r="AC14" s="118"/>
    </row>
    <row r="15" spans="1:29" s="79" customFormat="1" ht="15" customHeight="1">
      <c r="A15" s="77"/>
      <c r="B15" s="77"/>
      <c r="C15" s="77"/>
      <c r="D15" s="77"/>
      <c r="E15" s="78"/>
      <c r="Y15" s="118"/>
      <c r="Z15" s="118"/>
      <c r="AA15" s="118"/>
      <c r="AB15" s="118"/>
      <c r="AC15" s="118"/>
    </row>
    <row r="16" spans="1:29" s="79" customFormat="1" ht="15" customHeight="1">
      <c r="A16" s="77"/>
      <c r="B16" s="77"/>
      <c r="C16" s="77"/>
      <c r="D16" s="77"/>
      <c r="E16" s="78"/>
      <c r="Y16" s="118"/>
      <c r="Z16" s="118"/>
      <c r="AA16" s="118"/>
      <c r="AB16" s="118"/>
      <c r="AC16" s="118"/>
    </row>
    <row r="17" spans="1:29" s="79" customFormat="1" ht="21" customHeight="1">
      <c r="A17" s="77"/>
      <c r="B17" s="77"/>
      <c r="C17" s="77"/>
      <c r="D17" s="77"/>
      <c r="E17" s="78"/>
      <c r="Y17" s="118"/>
      <c r="Z17" s="118"/>
      <c r="AA17" s="118"/>
      <c r="AB17" s="120" t="s">
        <v>81</v>
      </c>
      <c r="AC17" s="118"/>
    </row>
    <row r="18" spans="1:29" s="79" customFormat="1" ht="15" customHeight="1">
      <c r="A18" s="77"/>
      <c r="B18" s="77"/>
      <c r="C18" s="77"/>
      <c r="D18" s="77"/>
      <c r="E18" s="78"/>
      <c r="Y18" s="118"/>
      <c r="Z18" s="118"/>
      <c r="AA18" s="118"/>
      <c r="AB18" s="118"/>
      <c r="AC18" s="118"/>
    </row>
    <row r="19" spans="1:29" s="79" customFormat="1" ht="15" customHeight="1">
      <c r="A19" s="77"/>
      <c r="B19" s="77"/>
      <c r="C19" s="77"/>
      <c r="D19" s="77"/>
      <c r="E19" s="78"/>
      <c r="Y19" s="118"/>
      <c r="Z19" s="118"/>
      <c r="AA19" s="118"/>
      <c r="AB19" s="118"/>
      <c r="AC19" s="118"/>
    </row>
    <row r="20" spans="1:29" s="80" customFormat="1" ht="15" customHeight="1">
      <c r="A20" s="81"/>
      <c r="B20" s="81"/>
      <c r="C20" s="81"/>
      <c r="D20" s="81"/>
      <c r="E20" s="78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Y20" s="119"/>
      <c r="Z20" s="119"/>
      <c r="AA20" s="119"/>
      <c r="AB20" s="119"/>
      <c r="AC20" s="119"/>
    </row>
    <row r="21" spans="1:29" s="79" customFormat="1" ht="15" customHeight="1">
      <c r="A21" s="77"/>
      <c r="B21" s="77"/>
      <c r="C21" s="77"/>
      <c r="D21" s="77"/>
      <c r="E21" s="78"/>
      <c r="Y21" s="118"/>
      <c r="Z21" s="118"/>
      <c r="AA21" s="118"/>
      <c r="AB21" s="118"/>
      <c r="AC21" s="118"/>
    </row>
    <row r="22" spans="1:29" s="79" customFormat="1" ht="21" customHeight="1">
      <c r="A22" s="77"/>
      <c r="B22" s="77"/>
      <c r="C22" s="77"/>
      <c r="D22" s="77"/>
      <c r="E22" s="78"/>
      <c r="Y22" s="118"/>
      <c r="Z22" s="118"/>
      <c r="AA22" s="118"/>
      <c r="AB22" s="121" t="s">
        <v>82</v>
      </c>
      <c r="AC22" s="118"/>
    </row>
    <row r="23" spans="1:29" s="79" customFormat="1" ht="15" customHeight="1">
      <c r="A23" s="77"/>
      <c r="B23" s="77"/>
      <c r="C23" s="77"/>
      <c r="D23" s="77"/>
      <c r="E23" s="78"/>
      <c r="Y23" s="118"/>
      <c r="Z23" s="118"/>
      <c r="AA23" s="118"/>
      <c r="AB23" s="118"/>
      <c r="AC23" s="118"/>
    </row>
    <row r="24" spans="1:29" s="79" customFormat="1" ht="15" customHeight="1">
      <c r="A24" s="77"/>
      <c r="B24" s="77"/>
      <c r="C24" s="77"/>
      <c r="D24" s="77"/>
      <c r="E24" s="78"/>
      <c r="Y24" s="118"/>
      <c r="Z24" s="118"/>
      <c r="AA24" s="118"/>
      <c r="AB24" s="118"/>
      <c r="AC24" s="118"/>
    </row>
    <row r="25" spans="1:29" s="79" customFormat="1" ht="15" customHeight="1">
      <c r="A25" s="77"/>
      <c r="B25" s="77"/>
      <c r="C25" s="77"/>
      <c r="D25" s="77"/>
      <c r="E25" s="78"/>
      <c r="Y25" s="118"/>
      <c r="Z25" s="118"/>
      <c r="AA25" s="118"/>
      <c r="AB25" s="118"/>
      <c r="AC25" s="118"/>
    </row>
    <row r="26" spans="1:29" s="79" customFormat="1" ht="15" customHeight="1">
      <c r="A26" s="77"/>
      <c r="B26" s="77"/>
      <c r="C26" s="77"/>
      <c r="D26" s="77"/>
      <c r="E26" s="78"/>
      <c r="Y26" s="118"/>
      <c r="Z26" s="118"/>
      <c r="AA26" s="118"/>
      <c r="AB26" s="118"/>
      <c r="AC26" s="118"/>
    </row>
    <row r="27" spans="1:29" s="79" customFormat="1" ht="15" customHeight="1">
      <c r="A27" s="77"/>
      <c r="B27" s="77"/>
      <c r="C27" s="77"/>
      <c r="D27" s="77"/>
      <c r="E27" s="78"/>
      <c r="Y27" s="118"/>
      <c r="Z27" s="118"/>
      <c r="AA27" s="118"/>
      <c r="AB27" s="118"/>
      <c r="AC27" s="118"/>
    </row>
    <row r="28" spans="1:29" s="79" customFormat="1" ht="15" customHeight="1">
      <c r="A28" s="77"/>
      <c r="B28" s="77"/>
      <c r="C28" s="77"/>
      <c r="D28" s="77"/>
      <c r="E28" s="78"/>
      <c r="Y28" s="118"/>
      <c r="Z28" s="118"/>
      <c r="AA28" s="118"/>
      <c r="AB28" s="118"/>
      <c r="AC28" s="118"/>
    </row>
    <row r="29" spans="1:29" s="79" customFormat="1" ht="15" customHeight="1">
      <c r="A29" s="77"/>
      <c r="B29" s="77"/>
      <c r="C29" s="77"/>
      <c r="D29" s="77"/>
      <c r="E29" s="78"/>
      <c r="Y29" s="77"/>
      <c r="Z29" s="77"/>
      <c r="AA29" s="77"/>
      <c r="AB29" s="77"/>
      <c r="AC29" s="77"/>
    </row>
    <row r="30" spans="1:29" s="79" customFormat="1" ht="15" customHeight="1">
      <c r="A30" s="77"/>
      <c r="B30" s="77"/>
      <c r="C30" s="77"/>
      <c r="D30" s="77"/>
      <c r="E30" s="78"/>
      <c r="Y30" s="77"/>
      <c r="Z30" s="77"/>
      <c r="AA30" s="77"/>
      <c r="AB30" s="77"/>
      <c r="AC30" s="77"/>
    </row>
    <row r="31" spans="1:29" s="79" customFormat="1" ht="15" customHeight="1">
      <c r="A31" s="77"/>
      <c r="B31" s="77"/>
      <c r="C31" s="77"/>
      <c r="D31" s="77"/>
      <c r="E31" s="78"/>
      <c r="Y31" s="77"/>
      <c r="Z31" s="77"/>
      <c r="AA31" s="77"/>
      <c r="AB31" s="77"/>
      <c r="AC31" s="77"/>
    </row>
    <row r="32" spans="1:29" s="79" customFormat="1" ht="15" customHeight="1">
      <c r="A32" s="77"/>
      <c r="B32" s="77"/>
      <c r="C32" s="77"/>
      <c r="D32" s="77"/>
      <c r="E32" s="78"/>
      <c r="Y32" s="77"/>
      <c r="Z32" s="77"/>
      <c r="AA32" s="77"/>
      <c r="AB32" s="77"/>
      <c r="AC32" s="77"/>
    </row>
    <row r="33" spans="1:29" s="79" customFormat="1" ht="15" customHeight="1">
      <c r="A33" s="77"/>
      <c r="B33" s="77"/>
      <c r="C33" s="77"/>
      <c r="D33" s="77"/>
      <c r="E33" s="78"/>
      <c r="Y33" s="77"/>
      <c r="Z33" s="77"/>
      <c r="AA33" s="77"/>
      <c r="AB33" s="77"/>
      <c r="AC33" s="77"/>
    </row>
    <row r="34" spans="1:29" s="79" customFormat="1" ht="15" customHeight="1">
      <c r="A34" s="77"/>
      <c r="B34" s="77"/>
      <c r="C34" s="77"/>
      <c r="D34" s="77"/>
      <c r="E34" s="78"/>
      <c r="W34" s="73"/>
      <c r="X34" s="73"/>
      <c r="Y34" s="77"/>
      <c r="Z34" s="77"/>
      <c r="AA34" s="77"/>
      <c r="AB34" s="77"/>
      <c r="AC34" s="77"/>
    </row>
    <row r="35" spans="1:29" s="79" customFormat="1" ht="15" customHeight="1">
      <c r="A35" s="77"/>
      <c r="B35" s="77"/>
      <c r="C35" s="77"/>
      <c r="D35" s="77"/>
      <c r="E35" s="78"/>
      <c r="W35" s="73"/>
      <c r="X35" s="73"/>
      <c r="Y35" s="77"/>
      <c r="Z35" s="77"/>
      <c r="AA35" s="77"/>
      <c r="AB35" s="77"/>
      <c r="AC35" s="77"/>
    </row>
    <row r="36" spans="1:29" s="82" customFormat="1" ht="8.1" customHeight="1" thickBot="1"/>
    <row r="37" spans="1:29" s="79" customFormat="1" ht="2.25" customHeight="1">
      <c r="A37" s="77"/>
      <c r="B37" s="77"/>
      <c r="C37" s="77"/>
      <c r="D37" s="77"/>
      <c r="E37" s="78"/>
      <c r="W37" s="73"/>
      <c r="X37" s="73"/>
      <c r="Y37" s="77"/>
      <c r="Z37" s="77"/>
      <c r="AA37" s="77"/>
      <c r="AB37" s="77"/>
      <c r="AC37" s="77"/>
    </row>
    <row r="38" spans="1:29" ht="15" customHeight="1"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</row>
  </sheetData>
  <sheetProtection sheet="1" objects="1" scenarios="1" selectLockedCells="1" selectUnlockedCells="1"/>
  <mergeCells count="3">
    <mergeCell ref="G5:N6"/>
    <mergeCell ref="O5:W6"/>
    <mergeCell ref="G3:W4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38"/>
  <sheetViews>
    <sheetView showRowColHeaders="0" zoomScaleNormal="100" workbookViewId="0"/>
  </sheetViews>
  <sheetFormatPr baseColWidth="10" defaultRowHeight="12.75"/>
  <cols>
    <col min="1" max="3" width="0.85546875" style="72" customWidth="1"/>
    <col min="4" max="4" width="1" style="72" customWidth="1"/>
    <col min="5" max="5" width="1.140625" style="83" customWidth="1"/>
    <col min="6" max="6" width="0.85546875" style="73" customWidth="1"/>
    <col min="7" max="9" width="3.7109375" style="73" customWidth="1"/>
    <col min="10" max="10" width="4" style="73" customWidth="1"/>
    <col min="11" max="11" width="7.42578125" style="73" customWidth="1"/>
    <col min="12" max="13" width="7.28515625" style="73" customWidth="1"/>
    <col min="14" max="14" width="7.42578125" style="73" customWidth="1"/>
    <col min="15" max="16" width="7.28515625" style="73" customWidth="1"/>
    <col min="17" max="17" width="7.42578125" style="73" customWidth="1"/>
    <col min="18" max="18" width="7.28515625" style="73" customWidth="1"/>
    <col min="19" max="19" width="7.42578125" style="73" customWidth="1"/>
    <col min="20" max="20" width="7.28515625" style="73" customWidth="1"/>
    <col min="21" max="21" width="7.5703125" style="73" customWidth="1"/>
    <col min="22" max="22" width="7.28515625" style="73" customWidth="1"/>
    <col min="23" max="24" width="3.7109375" style="73" customWidth="1"/>
    <col min="25" max="27" width="3.7109375" style="72" customWidth="1"/>
    <col min="28" max="28" width="4.42578125" style="72" customWidth="1"/>
    <col min="29" max="29" width="3.7109375" style="72" customWidth="1"/>
    <col min="30" max="34" width="3.7109375" style="73" customWidth="1"/>
    <col min="35" max="16384" width="11.42578125" style="73"/>
  </cols>
  <sheetData>
    <row r="1" spans="1:29" s="69" customFormat="1" ht="6" customHeight="1" thickBot="1">
      <c r="A1" s="67"/>
      <c r="B1" s="67"/>
      <c r="C1" s="67"/>
      <c r="D1" s="67"/>
      <c r="E1" s="68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67"/>
      <c r="Z1" s="67"/>
      <c r="AA1" s="67"/>
      <c r="AB1" s="67"/>
      <c r="AC1" s="67"/>
    </row>
    <row r="2" spans="1:29" s="71" customFormat="1" ht="8.1" customHeight="1"/>
    <row r="3" spans="1:29" ht="8.25" customHeight="1">
      <c r="E3" s="115"/>
      <c r="G3" s="138" t="s">
        <v>72</v>
      </c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</row>
    <row r="4" spans="1:29" ht="12.75" customHeight="1">
      <c r="E4" s="115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</row>
    <row r="5" spans="1:29" ht="15" customHeight="1">
      <c r="E5" s="115"/>
      <c r="G5" s="136" t="s">
        <v>87</v>
      </c>
      <c r="H5" s="136"/>
      <c r="I5" s="136"/>
      <c r="J5" s="136"/>
      <c r="K5" s="136"/>
      <c r="L5" s="136"/>
      <c r="M5" s="136"/>
      <c r="N5" s="136"/>
      <c r="O5" s="137" t="s">
        <v>89</v>
      </c>
      <c r="P5" s="137"/>
      <c r="Q5" s="137"/>
      <c r="R5" s="137"/>
      <c r="S5" s="137"/>
      <c r="T5" s="137"/>
      <c r="U5" s="137"/>
      <c r="V5" s="137"/>
      <c r="W5" s="137"/>
    </row>
    <row r="6" spans="1:29" ht="15" customHeight="1">
      <c r="E6" s="115"/>
      <c r="G6" s="136"/>
      <c r="H6" s="136"/>
      <c r="I6" s="136"/>
      <c r="J6" s="136"/>
      <c r="K6" s="136"/>
      <c r="L6" s="136"/>
      <c r="M6" s="136"/>
      <c r="N6" s="136"/>
      <c r="O6" s="137"/>
      <c r="P6" s="137"/>
      <c r="Q6" s="137"/>
      <c r="R6" s="137"/>
      <c r="S6" s="137"/>
      <c r="T6" s="137"/>
      <c r="U6" s="137"/>
      <c r="V6" s="137"/>
      <c r="W6" s="137"/>
      <c r="X6" s="74"/>
    </row>
    <row r="7" spans="1:29" s="75" customFormat="1" ht="3" customHeight="1"/>
    <row r="8" spans="1:29" ht="15" customHeight="1">
      <c r="E8" s="76"/>
      <c r="G8" s="116" t="str">
        <f>"Datenstand: "&amp;rB1.Datenstand</f>
        <v>Datenstand: Oktober 2009</v>
      </c>
      <c r="H8" s="117"/>
      <c r="I8" s="117"/>
      <c r="J8" s="117"/>
      <c r="K8" s="117"/>
      <c r="L8" s="117"/>
      <c r="M8" s="117"/>
      <c r="N8" s="117"/>
    </row>
    <row r="9" spans="1:29" s="75" customFormat="1" ht="4.5" customHeight="1"/>
    <row r="10" spans="1:29" s="79" customFormat="1" ht="15" customHeight="1">
      <c r="A10" s="77"/>
      <c r="B10" s="77"/>
      <c r="C10" s="77"/>
      <c r="D10" s="77"/>
      <c r="E10" s="78"/>
      <c r="Y10" s="77"/>
      <c r="Z10" s="77"/>
      <c r="AA10" s="77"/>
      <c r="AB10" s="77"/>
      <c r="AC10" s="77"/>
    </row>
    <row r="11" spans="1:29" s="79" customFormat="1" ht="15" customHeight="1">
      <c r="A11" s="77"/>
      <c r="B11" s="77"/>
      <c r="C11" s="77"/>
      <c r="D11" s="77"/>
      <c r="E11" s="78"/>
      <c r="Y11" s="77"/>
      <c r="Z11" s="77"/>
      <c r="AA11" s="77"/>
      <c r="AB11" s="77"/>
      <c r="AC11" s="77"/>
    </row>
    <row r="12" spans="1:29" s="79" customFormat="1" ht="15" customHeight="1">
      <c r="A12" s="77"/>
      <c r="B12" s="77"/>
      <c r="C12" s="77"/>
      <c r="D12" s="77"/>
      <c r="E12" s="78"/>
      <c r="Y12" s="118"/>
      <c r="Z12" s="118"/>
      <c r="AA12" s="118"/>
      <c r="AB12" s="118"/>
      <c r="AC12" s="118"/>
    </row>
    <row r="13" spans="1:29" s="79" customFormat="1" ht="15" customHeight="1">
      <c r="A13" s="77"/>
      <c r="B13" s="77"/>
      <c r="C13" s="77"/>
      <c r="D13" s="77"/>
      <c r="E13" s="78"/>
      <c r="Y13" s="118"/>
      <c r="Z13" s="118"/>
      <c r="AA13" s="118"/>
      <c r="AB13" s="118"/>
      <c r="AC13" s="118"/>
    </row>
    <row r="14" spans="1:29" s="79" customFormat="1" ht="15" customHeight="1">
      <c r="A14" s="77"/>
      <c r="B14" s="77"/>
      <c r="C14" s="77"/>
      <c r="D14" s="77"/>
      <c r="E14" s="78"/>
      <c r="Y14" s="118"/>
      <c r="Z14" s="118"/>
      <c r="AA14" s="118"/>
      <c r="AB14" s="118"/>
      <c r="AC14" s="118"/>
    </row>
    <row r="15" spans="1:29" s="79" customFormat="1" ht="15" customHeight="1">
      <c r="A15" s="77"/>
      <c r="B15" s="77"/>
      <c r="C15" s="77"/>
      <c r="D15" s="77"/>
      <c r="E15" s="78"/>
      <c r="Y15" s="118"/>
      <c r="Z15" s="118"/>
      <c r="AA15" s="118"/>
      <c r="AB15" s="118"/>
      <c r="AC15" s="118"/>
    </row>
    <row r="16" spans="1:29" s="79" customFormat="1" ht="15" customHeight="1">
      <c r="A16" s="77"/>
      <c r="B16" s="77"/>
      <c r="C16" s="77"/>
      <c r="D16" s="77"/>
      <c r="E16" s="78"/>
      <c r="Y16" s="118"/>
      <c r="Z16" s="118"/>
      <c r="AA16" s="118"/>
      <c r="AB16" s="118"/>
      <c r="AC16" s="118"/>
    </row>
    <row r="17" spans="1:29" s="79" customFormat="1" ht="21" customHeight="1">
      <c r="A17" s="77"/>
      <c r="B17" s="77"/>
      <c r="C17" s="77"/>
      <c r="D17" s="77"/>
      <c r="E17" s="78"/>
      <c r="Y17" s="118"/>
      <c r="Z17" s="118"/>
      <c r="AA17" s="118"/>
      <c r="AB17" s="120" t="s">
        <v>81</v>
      </c>
      <c r="AC17" s="118"/>
    </row>
    <row r="18" spans="1:29" s="79" customFormat="1" ht="15" customHeight="1">
      <c r="A18" s="77"/>
      <c r="B18" s="77"/>
      <c r="C18" s="77"/>
      <c r="D18" s="77"/>
      <c r="E18" s="78"/>
      <c r="Y18" s="118"/>
      <c r="Z18" s="118"/>
      <c r="AA18" s="118"/>
      <c r="AB18" s="118"/>
      <c r="AC18" s="118"/>
    </row>
    <row r="19" spans="1:29" s="79" customFormat="1" ht="15" customHeight="1">
      <c r="A19" s="77"/>
      <c r="B19" s="77"/>
      <c r="C19" s="77"/>
      <c r="D19" s="77"/>
      <c r="E19" s="78"/>
      <c r="Y19" s="118"/>
      <c r="Z19" s="118"/>
      <c r="AA19" s="118"/>
      <c r="AB19" s="118"/>
      <c r="AC19" s="118"/>
    </row>
    <row r="20" spans="1:29" s="80" customFormat="1" ht="15" customHeight="1">
      <c r="A20" s="81"/>
      <c r="B20" s="81"/>
      <c r="C20" s="81"/>
      <c r="D20" s="81"/>
      <c r="E20" s="78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Y20" s="119"/>
      <c r="Z20" s="119"/>
      <c r="AA20" s="119"/>
      <c r="AB20" s="119"/>
      <c r="AC20" s="119"/>
    </row>
    <row r="21" spans="1:29" s="79" customFormat="1" ht="15" customHeight="1">
      <c r="A21" s="77"/>
      <c r="B21" s="77"/>
      <c r="C21" s="77"/>
      <c r="D21" s="77"/>
      <c r="E21" s="78"/>
      <c r="Y21" s="118"/>
      <c r="Z21" s="118"/>
      <c r="AA21" s="118"/>
      <c r="AB21" s="118"/>
      <c r="AC21" s="118"/>
    </row>
    <row r="22" spans="1:29" s="79" customFormat="1" ht="21" customHeight="1">
      <c r="A22" s="77"/>
      <c r="B22" s="77"/>
      <c r="C22" s="77"/>
      <c r="D22" s="77"/>
      <c r="E22" s="78"/>
      <c r="Y22" s="118"/>
      <c r="Z22" s="118"/>
      <c r="AA22" s="118"/>
      <c r="AB22" s="121" t="s">
        <v>82</v>
      </c>
      <c r="AC22" s="118"/>
    </row>
    <row r="23" spans="1:29" s="79" customFormat="1" ht="15" customHeight="1">
      <c r="A23" s="77"/>
      <c r="B23" s="77"/>
      <c r="C23" s="77"/>
      <c r="D23" s="77"/>
      <c r="E23" s="78"/>
      <c r="Y23" s="118"/>
      <c r="Z23" s="118"/>
      <c r="AA23" s="118"/>
      <c r="AB23" s="118"/>
      <c r="AC23" s="118"/>
    </row>
    <row r="24" spans="1:29" s="79" customFormat="1" ht="15" customHeight="1">
      <c r="A24" s="77"/>
      <c r="B24" s="77"/>
      <c r="C24" s="77"/>
      <c r="D24" s="77"/>
      <c r="E24" s="78"/>
      <c r="Y24" s="118"/>
      <c r="Z24" s="118"/>
      <c r="AA24" s="118"/>
      <c r="AB24" s="118"/>
      <c r="AC24" s="118"/>
    </row>
    <row r="25" spans="1:29" s="79" customFormat="1" ht="15" customHeight="1">
      <c r="A25" s="77"/>
      <c r="B25" s="77"/>
      <c r="C25" s="77"/>
      <c r="D25" s="77"/>
      <c r="E25" s="78"/>
      <c r="Y25" s="118"/>
      <c r="Z25" s="118"/>
      <c r="AA25" s="118"/>
      <c r="AB25" s="118"/>
      <c r="AC25" s="118"/>
    </row>
    <row r="26" spans="1:29" s="79" customFormat="1" ht="15" customHeight="1">
      <c r="A26" s="77"/>
      <c r="B26" s="77"/>
      <c r="C26" s="77"/>
      <c r="D26" s="77"/>
      <c r="E26" s="78"/>
      <c r="Y26" s="118"/>
      <c r="Z26" s="118"/>
      <c r="AA26" s="118"/>
      <c r="AB26" s="118"/>
      <c r="AC26" s="118"/>
    </row>
    <row r="27" spans="1:29" s="79" customFormat="1" ht="15" customHeight="1">
      <c r="A27" s="77"/>
      <c r="B27" s="77"/>
      <c r="C27" s="77"/>
      <c r="D27" s="77"/>
      <c r="E27" s="78"/>
      <c r="Y27" s="118"/>
      <c r="Z27" s="118"/>
      <c r="AA27" s="118"/>
      <c r="AB27" s="118"/>
      <c r="AC27" s="118"/>
    </row>
    <row r="28" spans="1:29" s="79" customFormat="1" ht="15" customHeight="1">
      <c r="A28" s="77"/>
      <c r="B28" s="77"/>
      <c r="C28" s="77"/>
      <c r="D28" s="77"/>
      <c r="E28" s="78"/>
      <c r="Y28" s="118"/>
      <c r="Z28" s="118"/>
      <c r="AA28" s="118"/>
      <c r="AB28" s="118"/>
      <c r="AC28" s="118"/>
    </row>
    <row r="29" spans="1:29" s="79" customFormat="1" ht="15" customHeight="1">
      <c r="A29" s="77"/>
      <c r="B29" s="77"/>
      <c r="C29" s="77"/>
      <c r="D29" s="77"/>
      <c r="E29" s="78"/>
      <c r="Y29" s="118"/>
      <c r="Z29" s="118"/>
      <c r="AA29" s="118"/>
      <c r="AB29" s="118"/>
      <c r="AC29" s="118"/>
    </row>
    <row r="30" spans="1:29" s="79" customFormat="1" ht="15" customHeight="1">
      <c r="A30" s="77"/>
      <c r="B30" s="77"/>
      <c r="C30" s="77"/>
      <c r="D30" s="77"/>
      <c r="E30" s="78"/>
      <c r="Y30" s="118"/>
      <c r="Z30" s="118"/>
      <c r="AA30" s="118"/>
      <c r="AB30" s="118"/>
      <c r="AC30" s="118"/>
    </row>
    <row r="31" spans="1:29" s="79" customFormat="1" ht="15" customHeight="1">
      <c r="A31" s="77"/>
      <c r="B31" s="77"/>
      <c r="C31" s="77"/>
      <c r="D31" s="77"/>
      <c r="E31" s="78"/>
      <c r="Y31" s="77"/>
      <c r="Z31" s="77"/>
      <c r="AA31" s="77"/>
      <c r="AB31" s="77"/>
      <c r="AC31" s="77"/>
    </row>
    <row r="32" spans="1:29" s="124" customFormat="1" ht="15" customHeight="1">
      <c r="A32" s="122"/>
      <c r="B32" s="122"/>
      <c r="C32" s="122"/>
      <c r="D32" s="122"/>
      <c r="E32" s="123"/>
      <c r="Y32" s="122"/>
      <c r="Z32" s="122"/>
      <c r="AA32" s="122"/>
      <c r="AB32" s="122"/>
      <c r="AC32" s="122"/>
    </row>
    <row r="33" spans="1:29" s="79" customFormat="1" ht="15" customHeight="1">
      <c r="A33" s="77"/>
      <c r="B33" s="77"/>
      <c r="C33" s="77"/>
      <c r="D33" s="77"/>
      <c r="E33" s="78"/>
      <c r="Y33" s="77"/>
      <c r="Z33" s="77"/>
      <c r="AA33" s="77"/>
      <c r="AB33" s="77"/>
      <c r="AC33" s="77"/>
    </row>
    <row r="34" spans="1:29" s="79" customFormat="1" ht="15" customHeight="1">
      <c r="A34" s="77"/>
      <c r="B34" s="77"/>
      <c r="C34" s="77"/>
      <c r="D34" s="77"/>
      <c r="E34" s="78"/>
      <c r="W34" s="73"/>
      <c r="X34" s="73"/>
      <c r="Y34" s="77"/>
      <c r="Z34" s="77"/>
      <c r="AA34" s="77"/>
      <c r="AB34" s="77"/>
      <c r="AC34" s="77"/>
    </row>
    <row r="35" spans="1:29" s="79" customFormat="1" ht="15" customHeight="1">
      <c r="A35" s="77"/>
      <c r="B35" s="77"/>
      <c r="C35" s="77"/>
      <c r="D35" s="77"/>
      <c r="E35" s="78"/>
      <c r="W35" s="73"/>
      <c r="X35" s="73"/>
      <c r="Y35" s="77"/>
      <c r="Z35" s="77"/>
      <c r="AA35" s="77"/>
      <c r="AB35" s="77"/>
      <c r="AC35" s="77"/>
    </row>
    <row r="36" spans="1:29" s="82" customFormat="1" ht="8.1" customHeight="1" thickBot="1"/>
    <row r="37" spans="1:29" s="79" customFormat="1" ht="2.25" customHeight="1">
      <c r="A37" s="77"/>
      <c r="B37" s="77"/>
      <c r="C37" s="77"/>
      <c r="D37" s="77"/>
      <c r="E37" s="78"/>
      <c r="W37" s="73"/>
      <c r="X37" s="73"/>
      <c r="Y37" s="77"/>
      <c r="Z37" s="77"/>
      <c r="AA37" s="77"/>
      <c r="AB37" s="77"/>
      <c r="AC37" s="77"/>
    </row>
    <row r="38" spans="1:29" ht="15" customHeight="1"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</row>
  </sheetData>
  <sheetProtection sheet="1" objects="1" scenarios="1" selectLockedCells="1" selectUnlockedCells="1"/>
  <mergeCells count="3">
    <mergeCell ref="G3:W4"/>
    <mergeCell ref="G5:N6"/>
    <mergeCell ref="O5:W6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B1:S27"/>
  <sheetViews>
    <sheetView workbookViewId="0"/>
  </sheetViews>
  <sheetFormatPr baseColWidth="10" defaultRowHeight="15"/>
  <cols>
    <col min="1" max="1" width="1.7109375" style="1" customWidth="1"/>
    <col min="2" max="2" width="9.5703125" style="1" bestFit="1" customWidth="1"/>
    <col min="3" max="3" width="5.140625" style="1" customWidth="1"/>
    <col min="4" max="6" width="1.7109375" style="1" customWidth="1"/>
    <col min="7" max="7" width="3.42578125" style="5" customWidth="1"/>
    <col min="8" max="10" width="0.85546875" style="1" customWidth="1"/>
    <col min="11" max="11" width="6.7109375" style="9" customWidth="1"/>
    <col min="12" max="13" width="5.7109375" style="11" customWidth="1"/>
    <col min="14" max="14" width="3.5703125" style="1" customWidth="1"/>
    <col min="15" max="15" width="9.5703125" style="1" customWidth="1"/>
    <col min="16" max="16" width="5.28515625" style="1" customWidth="1"/>
    <col min="17" max="18" width="9.140625" style="1" customWidth="1"/>
    <col min="19" max="19" width="4" style="1" customWidth="1"/>
    <col min="20" max="16384" width="11.42578125" style="1"/>
  </cols>
  <sheetData>
    <row r="1" spans="2:19" ht="8.1" customHeight="1"/>
    <row r="2" spans="2:19" s="4" customFormat="1" ht="15" customHeight="1">
      <c r="B2" s="114" t="s">
        <v>78</v>
      </c>
      <c r="C2" s="127">
        <f>rD1.InhaltD1</f>
        <v>2009</v>
      </c>
      <c r="G2" s="5"/>
      <c r="H2" s="5"/>
      <c r="I2" s="5"/>
      <c r="J2" s="5"/>
      <c r="K2" s="5" t="s">
        <v>8</v>
      </c>
      <c r="L2" s="59">
        <f>MATCH($K$2,rL1.Gruppen01Liste,0)</f>
        <v>8</v>
      </c>
      <c r="M2" s="59">
        <f>MATCH($K$2,rL1.Gruppen02Liste,0)</f>
        <v>8</v>
      </c>
      <c r="N2" s="1"/>
    </row>
    <row r="3" spans="2:19" ht="15" customHeight="1">
      <c r="B3" s="114" t="s">
        <v>79</v>
      </c>
      <c r="C3" s="128" t="str">
        <f>rD1.MonatKum</f>
        <v>Oktober</v>
      </c>
      <c r="L3" s="12"/>
      <c r="M3" s="12"/>
    </row>
    <row r="4" spans="2:19" ht="15" customHeight="1">
      <c r="B4" s="114" t="s">
        <v>80</v>
      </c>
      <c r="C4" s="127" t="str">
        <f>$C$3&amp;" "&amp;$C$2</f>
        <v>Oktober 2009</v>
      </c>
    </row>
    <row r="5" spans="2:19" ht="15" customHeight="1">
      <c r="H5" s="10"/>
      <c r="I5" s="10"/>
      <c r="J5" s="10"/>
      <c r="K5" s="5">
        <v>0</v>
      </c>
      <c r="L5" s="5">
        <v>1</v>
      </c>
      <c r="M5" s="5">
        <v>2</v>
      </c>
      <c r="N5" s="5">
        <v>3</v>
      </c>
      <c r="O5" s="5">
        <v>4</v>
      </c>
      <c r="P5" s="5">
        <v>5</v>
      </c>
      <c r="Q5" s="5">
        <v>6</v>
      </c>
      <c r="R5" s="5">
        <v>7</v>
      </c>
      <c r="S5" s="5">
        <v>8</v>
      </c>
    </row>
    <row r="6" spans="2:19" s="6" customFormat="1" ht="15" customHeight="1">
      <c r="G6" s="5"/>
      <c r="H6" s="10"/>
      <c r="I6" s="10"/>
      <c r="J6" s="10"/>
      <c r="K6" s="5"/>
      <c r="L6" s="5"/>
      <c r="M6" s="5"/>
      <c r="N6" s="5"/>
      <c r="O6" s="5"/>
      <c r="P6" s="5"/>
      <c r="Q6" s="5"/>
      <c r="R6" s="5"/>
      <c r="S6" s="5"/>
    </row>
    <row r="7" spans="2:19" s="6" customFormat="1" ht="15" customHeight="1">
      <c r="G7" s="5"/>
      <c r="H7" s="10"/>
      <c r="I7" s="10"/>
      <c r="J7" s="10"/>
      <c r="K7" s="5"/>
      <c r="L7" s="5"/>
      <c r="M7" s="5"/>
      <c r="N7" s="5"/>
      <c r="O7" s="5"/>
      <c r="P7" s="5"/>
      <c r="Q7" s="5"/>
      <c r="R7" s="5"/>
      <c r="S7" s="5"/>
    </row>
    <row r="8" spans="2:19" ht="15" customHeight="1"/>
    <row r="9" spans="2:19" ht="57.75">
      <c r="K9" s="66"/>
      <c r="L9" s="60" t="str">
        <f>"rD"&amp;rL1.Jahr01Ausw&amp;".Knoten"</f>
        <v>rD2.Knoten</v>
      </c>
      <c r="M9" s="60" t="str">
        <f>"rD"&amp;rL1.Jahr02Ausw&amp;".Knoten"</f>
        <v>rD2.Knoten</v>
      </c>
      <c r="Q9" s="6"/>
      <c r="R9" s="6"/>
      <c r="S9" s="6"/>
    </row>
    <row r="10" spans="2:19" ht="15" customHeight="1">
      <c r="K10" s="66"/>
      <c r="Q10" s="24" t="s">
        <v>114</v>
      </c>
    </row>
    <row r="11" spans="2:19" ht="15" customHeight="1">
      <c r="K11" s="66"/>
      <c r="O11" s="6"/>
      <c r="Q11" s="125">
        <v>9</v>
      </c>
      <c r="R11" s="125">
        <v>9</v>
      </c>
    </row>
    <row r="12" spans="2:19" s="6" customFormat="1" ht="15" customHeight="1">
      <c r="G12" s="5"/>
      <c r="K12" s="66"/>
      <c r="L12" s="11"/>
      <c r="M12" s="11"/>
    </row>
    <row r="13" spans="2:19" ht="15" customHeight="1">
      <c r="K13" s="130" t="s">
        <v>85</v>
      </c>
      <c r="L13" s="131"/>
      <c r="M13" s="131"/>
      <c r="O13" s="6"/>
      <c r="P13" s="130" t="s">
        <v>86</v>
      </c>
    </row>
    <row r="14" spans="2:19" ht="99.75" customHeight="1">
      <c r="G14" s="5">
        <v>0</v>
      </c>
      <c r="K14" s="14" t="s">
        <v>84</v>
      </c>
      <c r="L14" s="61" t="str">
        <f ca="1">"  "&amp;IF(rL1.Gruppen01Ausw=rB1.AuswKeine01,"",OFFSET(INDIRECT(rB1.QuelleD01),$G14,rL1.Gruppen01Ausw)&amp;" in "&amp;INDEX(rL1.Jahr01Liste,rL1.Jahr01Ausw,1))</f>
        <v xml:space="preserve">  Gruppe  B in 2008</v>
      </c>
      <c r="M14" s="61" t="str">
        <f ca="1">"  "&amp;IF(rL1.Gruppen02Ausw=rB1.AuswKeine02,"",OFFSET(INDIRECT(rB1.QuelleD02),$G14,rL1.Gruppen02Ausw)&amp;" in "&amp;INDEX(rL1.Jahr02Liste,rL1.Jahr02Ausw,1))</f>
        <v xml:space="preserve">  Gruppe  D in 2008</v>
      </c>
      <c r="O14" s="6"/>
      <c r="P14" s="129" t="s">
        <v>83</v>
      </c>
      <c r="Q14" s="126" t="str">
        <f ca="1">L$14</f>
        <v xml:space="preserve">  Gruppe  B in 2008</v>
      </c>
      <c r="R14" s="61" t="str">
        <f ca="1">M$14</f>
        <v xml:space="preserve">  Gruppe  D in 2008</v>
      </c>
    </row>
    <row r="15" spans="2:19">
      <c r="G15" s="5">
        <v>1</v>
      </c>
      <c r="K15" s="27" t="s">
        <v>46</v>
      </c>
      <c r="L15" s="62">
        <f t="shared" ref="L15:L26" ca="1" si="0">IF(rL1.Gruppen01Ausw=rB1.AuswKeine01,#N/A,OFFSET(INDIRECT(rB1.QuelleD01),$G15,rL1.Gruppen01Ausw))</f>
        <v>800</v>
      </c>
      <c r="M15" s="62">
        <f t="shared" ref="M15:M26" ca="1" si="1">IF(rL1.Gruppen02Ausw=rB1.AuswKeine02,#N/A,OFFSET(INDIRECT(rB1.QuelleD02),$G15,rL1.Gruppen02Ausw))</f>
        <v>591</v>
      </c>
      <c r="O15" s="6"/>
      <c r="P15" s="27" t="s">
        <v>46</v>
      </c>
      <c r="Q15" s="62">
        <f ca="1">IF(rL1.Gruppen01Ausw=rB1.AuswKeine01,#N/A,OFFSET(INDIRECT(rB1.QuelleD01),$G15,rL1.Gruppen01Ausw+Q$11))</f>
        <v>336000</v>
      </c>
      <c r="R15" s="62">
        <f t="shared" ref="R15:R26" ca="1" si="2">IF(rL1.Gruppen02Ausw=rB1.AuswKeine02,#N/A,OFFSET(INDIRECT(rB1.QuelleD02),$G15,rL1.Gruppen02Ausw+R$11))</f>
        <v>793122</v>
      </c>
    </row>
    <row r="16" spans="2:19">
      <c r="G16" s="5">
        <v>2</v>
      </c>
      <c r="K16" s="27" t="s">
        <v>47</v>
      </c>
      <c r="L16" s="62">
        <f t="shared" ca="1" si="0"/>
        <v>786</v>
      </c>
      <c r="M16" s="62">
        <f t="shared" ca="1" si="1"/>
        <v>835</v>
      </c>
      <c r="O16" s="6"/>
      <c r="P16" s="27" t="s">
        <v>47</v>
      </c>
      <c r="Q16" s="62">
        <f t="shared" ref="Q16:Q26" ca="1" si="3">IF(rL1.Gruppen01Ausw=rB1.AuswKeine01,#N/A,OFFSET(INDIRECT(rB1.QuelleD01),$G16,rL1.Gruppen01Ausw+Q$11))</f>
        <v>330120</v>
      </c>
      <c r="R16" s="62">
        <f t="shared" ca="1" si="2"/>
        <v>1120570</v>
      </c>
    </row>
    <row r="17" spans="7:18">
      <c r="G17" s="5">
        <v>3</v>
      </c>
      <c r="K17" s="27" t="s">
        <v>48</v>
      </c>
      <c r="L17" s="62">
        <f t="shared" ca="1" si="0"/>
        <v>1064</v>
      </c>
      <c r="M17" s="62">
        <f t="shared" ca="1" si="1"/>
        <v>987</v>
      </c>
      <c r="O17" s="6"/>
      <c r="P17" s="27" t="s">
        <v>48</v>
      </c>
      <c r="Q17" s="62">
        <f t="shared" ca="1" si="3"/>
        <v>446880</v>
      </c>
      <c r="R17" s="62">
        <f t="shared" ca="1" si="2"/>
        <v>1324554</v>
      </c>
    </row>
    <row r="18" spans="7:18">
      <c r="G18" s="5">
        <v>4</v>
      </c>
      <c r="K18" s="27" t="s">
        <v>49</v>
      </c>
      <c r="L18" s="62">
        <f t="shared" ca="1" si="0"/>
        <v>1247</v>
      </c>
      <c r="M18" s="62">
        <f t="shared" ca="1" si="1"/>
        <v>950</v>
      </c>
      <c r="O18" s="6"/>
      <c r="P18" s="27" t="s">
        <v>49</v>
      </c>
      <c r="Q18" s="62">
        <f t="shared" ca="1" si="3"/>
        <v>523740</v>
      </c>
      <c r="R18" s="62">
        <f t="shared" ca="1" si="2"/>
        <v>1274900</v>
      </c>
    </row>
    <row r="19" spans="7:18">
      <c r="G19" s="5">
        <v>5</v>
      </c>
      <c r="K19" s="27" t="s">
        <v>38</v>
      </c>
      <c r="L19" s="62">
        <f t="shared" ca="1" si="0"/>
        <v>1060</v>
      </c>
      <c r="M19" s="62">
        <f t="shared" ca="1" si="1"/>
        <v>696</v>
      </c>
      <c r="O19" s="6"/>
      <c r="P19" s="27" t="s">
        <v>38</v>
      </c>
      <c r="Q19" s="62">
        <f t="shared" ca="1" si="3"/>
        <v>445200</v>
      </c>
      <c r="R19" s="62">
        <f t="shared" ca="1" si="2"/>
        <v>934032</v>
      </c>
    </row>
    <row r="20" spans="7:18">
      <c r="G20" s="5">
        <v>6</v>
      </c>
      <c r="K20" s="27" t="s">
        <v>50</v>
      </c>
      <c r="L20" s="62">
        <f t="shared" ca="1" si="0"/>
        <v>1283</v>
      </c>
      <c r="M20" s="62">
        <f t="shared" ca="1" si="1"/>
        <v>1103</v>
      </c>
      <c r="O20" s="6"/>
      <c r="P20" s="27" t="s">
        <v>50</v>
      </c>
      <c r="Q20" s="62">
        <f t="shared" ca="1" si="3"/>
        <v>538860</v>
      </c>
      <c r="R20" s="62">
        <f t="shared" ca="1" si="2"/>
        <v>1480226</v>
      </c>
    </row>
    <row r="21" spans="7:18">
      <c r="G21" s="5">
        <v>7</v>
      </c>
      <c r="K21" s="27" t="s">
        <v>51</v>
      </c>
      <c r="L21" s="62">
        <f t="shared" ca="1" si="0"/>
        <v>1599</v>
      </c>
      <c r="M21" s="62">
        <f t="shared" ca="1" si="1"/>
        <v>1324</v>
      </c>
      <c r="O21" s="6"/>
      <c r="P21" s="27" t="s">
        <v>51</v>
      </c>
      <c r="Q21" s="62">
        <f t="shared" ca="1" si="3"/>
        <v>671580</v>
      </c>
      <c r="R21" s="62">
        <f t="shared" ca="1" si="2"/>
        <v>1776808</v>
      </c>
    </row>
    <row r="22" spans="7:18">
      <c r="G22" s="5">
        <v>8</v>
      </c>
      <c r="K22" s="27" t="s">
        <v>52</v>
      </c>
      <c r="L22" s="62">
        <f t="shared" ca="1" si="0"/>
        <v>1376</v>
      </c>
      <c r="M22" s="62">
        <f t="shared" ca="1" si="1"/>
        <v>1171</v>
      </c>
      <c r="O22" s="6"/>
      <c r="P22" s="27" t="s">
        <v>52</v>
      </c>
      <c r="Q22" s="62">
        <f t="shared" ca="1" si="3"/>
        <v>577920</v>
      </c>
      <c r="R22" s="62">
        <f t="shared" ca="1" si="2"/>
        <v>1571482</v>
      </c>
    </row>
    <row r="23" spans="7:18">
      <c r="G23" s="5">
        <v>9</v>
      </c>
      <c r="K23" s="27" t="s">
        <v>53</v>
      </c>
      <c r="L23" s="62">
        <f t="shared" ca="1" si="0"/>
        <v>895</v>
      </c>
      <c r="M23" s="62">
        <f t="shared" ca="1" si="1"/>
        <v>930</v>
      </c>
      <c r="O23" s="6"/>
      <c r="P23" s="27" t="s">
        <v>53</v>
      </c>
      <c r="Q23" s="62">
        <f t="shared" ca="1" si="3"/>
        <v>375900</v>
      </c>
      <c r="R23" s="62">
        <f t="shared" ca="1" si="2"/>
        <v>1248060</v>
      </c>
    </row>
    <row r="24" spans="7:18">
      <c r="G24" s="5">
        <v>10</v>
      </c>
      <c r="K24" s="27" t="s">
        <v>54</v>
      </c>
      <c r="L24" s="62">
        <f t="shared" ca="1" si="0"/>
        <v>920</v>
      </c>
      <c r="M24" s="62">
        <f t="shared" ca="1" si="1"/>
        <v>554</v>
      </c>
      <c r="O24" s="6"/>
      <c r="P24" s="27" t="s">
        <v>54</v>
      </c>
      <c r="Q24" s="62">
        <f t="shared" ca="1" si="3"/>
        <v>386400</v>
      </c>
      <c r="R24" s="62">
        <f t="shared" ca="1" si="2"/>
        <v>743468</v>
      </c>
    </row>
    <row r="25" spans="7:18">
      <c r="G25" s="5">
        <v>11</v>
      </c>
      <c r="K25" s="27" t="s">
        <v>55</v>
      </c>
      <c r="L25" s="62">
        <f t="shared" ca="1" si="0"/>
        <v>566</v>
      </c>
      <c r="M25" s="62">
        <f t="shared" ca="1" si="1"/>
        <v>423</v>
      </c>
      <c r="O25" s="6"/>
      <c r="P25" s="27" t="s">
        <v>55</v>
      </c>
      <c r="Q25" s="62">
        <f t="shared" ca="1" si="3"/>
        <v>237720</v>
      </c>
      <c r="R25" s="62">
        <f t="shared" ca="1" si="2"/>
        <v>567666</v>
      </c>
    </row>
    <row r="26" spans="7:18">
      <c r="G26" s="5">
        <v>12</v>
      </c>
      <c r="K26" s="27" t="s">
        <v>56</v>
      </c>
      <c r="L26" s="62">
        <f t="shared" ca="1" si="0"/>
        <v>715</v>
      </c>
      <c r="M26" s="62">
        <f t="shared" ca="1" si="1"/>
        <v>517</v>
      </c>
      <c r="O26" s="6"/>
      <c r="P26" s="27" t="s">
        <v>56</v>
      </c>
      <c r="Q26" s="62">
        <f t="shared" ca="1" si="3"/>
        <v>300300</v>
      </c>
      <c r="R26" s="62">
        <f t="shared" ca="1" si="2"/>
        <v>693814</v>
      </c>
    </row>
    <row r="27" spans="7:18">
      <c r="O27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W22"/>
  <sheetViews>
    <sheetView workbookViewId="0">
      <pane ySplit="10" topLeftCell="A11" activePane="bottomLeft" state="frozenSplit"/>
      <selection pane="bottomLeft"/>
    </sheetView>
  </sheetViews>
  <sheetFormatPr baseColWidth="10" defaultRowHeight="15"/>
  <cols>
    <col min="1" max="1" width="0.85546875" style="1" customWidth="1"/>
    <col min="2" max="2" width="0.85546875" customWidth="1"/>
    <col min="3" max="6" width="0.85546875" style="5" customWidth="1"/>
    <col min="7" max="7" width="3.42578125" style="5" customWidth="1"/>
    <col min="8" max="8" width="2.7109375" style="2" customWidth="1"/>
    <col min="9" max="9" width="2.7109375" style="1" customWidth="1"/>
    <col min="10" max="10" width="2.7109375" style="6" customWidth="1"/>
    <col min="11" max="11" width="2.7109375" style="1" customWidth="1"/>
    <col min="12" max="12" width="12.140625" style="1" customWidth="1"/>
    <col min="13" max="13" width="11.42578125" style="1"/>
    <col min="14" max="14" width="13.5703125" style="1" customWidth="1"/>
    <col min="15" max="16" width="8.7109375" style="1" customWidth="1"/>
    <col min="17" max="18" width="11.42578125" style="1"/>
    <col min="19" max="19" width="18.140625" style="1" bestFit="1" customWidth="1"/>
    <col min="20" max="20" width="18.85546875" style="1" bestFit="1" customWidth="1"/>
    <col min="21" max="21" width="15.7109375" style="1" bestFit="1" customWidth="1"/>
    <col min="22" max="16384" width="11.42578125" style="1"/>
  </cols>
  <sheetData>
    <row r="1" spans="2:23" ht="8.1" customHeight="1"/>
    <row r="2" spans="2:23" ht="8.1" customHeight="1"/>
    <row r="3" spans="2:23" ht="8.1" customHeight="1"/>
    <row r="4" spans="2:23" ht="8.1" customHeight="1"/>
    <row r="5" spans="2:23" ht="8.1" customHeight="1">
      <c r="H5" s="1"/>
    </row>
    <row r="6" spans="2:23">
      <c r="H6" s="1"/>
      <c r="L6" s="20">
        <v>2</v>
      </c>
      <c r="M6" s="19">
        <v>4</v>
      </c>
      <c r="O6" s="20">
        <v>2</v>
      </c>
      <c r="P6" s="19">
        <v>2</v>
      </c>
    </row>
    <row r="7" spans="2:23" ht="8.1" customHeight="1">
      <c r="H7" s="1"/>
    </row>
    <row r="8" spans="2:23" ht="8.1" customHeight="1">
      <c r="H8" s="1"/>
    </row>
    <row r="9" spans="2:23" ht="8.1" customHeight="1">
      <c r="H9" s="1"/>
    </row>
    <row r="10" spans="2:23" s="24" customFormat="1">
      <c r="B10" s="21"/>
      <c r="C10" s="22"/>
      <c r="D10" s="22"/>
      <c r="E10" s="22"/>
      <c r="F10" s="22"/>
      <c r="G10" s="22"/>
      <c r="H10" s="23"/>
      <c r="L10" s="25" t="s">
        <v>6</v>
      </c>
      <c r="M10" s="26" t="s">
        <v>7</v>
      </c>
      <c r="O10" s="25" t="s">
        <v>9</v>
      </c>
      <c r="P10" s="26" t="s">
        <v>10</v>
      </c>
    </row>
    <row r="11" spans="2:23">
      <c r="G11" s="5">
        <v>1</v>
      </c>
      <c r="L11" s="15" t="s">
        <v>0</v>
      </c>
      <c r="M11" s="18" t="s">
        <v>0</v>
      </c>
      <c r="O11" s="16">
        <v>2009</v>
      </c>
      <c r="P11" s="7">
        <v>2009</v>
      </c>
    </row>
    <row r="12" spans="2:23">
      <c r="G12" s="5">
        <v>2</v>
      </c>
      <c r="I12" s="6"/>
      <c r="L12" s="15" t="s">
        <v>1</v>
      </c>
      <c r="M12" s="18" t="s">
        <v>1</v>
      </c>
      <c r="O12" s="16">
        <v>2008</v>
      </c>
      <c r="P12" s="7">
        <v>2008</v>
      </c>
    </row>
    <row r="13" spans="2:23">
      <c r="G13" s="5">
        <v>3</v>
      </c>
      <c r="L13" s="15" t="s">
        <v>2</v>
      </c>
      <c r="M13" s="18" t="s">
        <v>2</v>
      </c>
      <c r="O13" s="17">
        <v>2007</v>
      </c>
      <c r="P13" s="8">
        <v>2007</v>
      </c>
    </row>
    <row r="14" spans="2:23">
      <c r="G14" s="5">
        <v>4</v>
      </c>
      <c r="L14" s="15" t="s">
        <v>3</v>
      </c>
      <c r="M14" s="18" t="s">
        <v>3</v>
      </c>
      <c r="R14" s="6"/>
      <c r="S14" s="6"/>
      <c r="T14" s="6"/>
      <c r="U14" s="6"/>
      <c r="V14" s="6"/>
      <c r="W14" s="6"/>
    </row>
    <row r="15" spans="2:23">
      <c r="G15" s="5">
        <v>5</v>
      </c>
      <c r="L15" s="15" t="s">
        <v>4</v>
      </c>
      <c r="M15" s="18" t="s">
        <v>4</v>
      </c>
      <c r="R15" s="6"/>
      <c r="S15" s="6"/>
      <c r="T15" s="6"/>
      <c r="U15" s="6"/>
      <c r="V15" s="6"/>
      <c r="W15" s="6"/>
    </row>
    <row r="16" spans="2:23">
      <c r="G16" s="5">
        <v>6</v>
      </c>
      <c r="L16" s="15" t="s">
        <v>115</v>
      </c>
      <c r="M16" s="18" t="s">
        <v>115</v>
      </c>
      <c r="R16" s="6"/>
      <c r="S16" s="6"/>
      <c r="T16" s="6"/>
      <c r="U16" s="6"/>
      <c r="V16" s="6"/>
      <c r="W16" s="6"/>
    </row>
    <row r="17" spans="7:23">
      <c r="G17" s="5">
        <v>7</v>
      </c>
      <c r="L17" s="15" t="s">
        <v>5</v>
      </c>
      <c r="M17" s="18" t="s">
        <v>5</v>
      </c>
      <c r="R17" s="6"/>
      <c r="S17" s="6"/>
      <c r="T17" s="6"/>
      <c r="U17" s="6"/>
      <c r="V17" s="6"/>
      <c r="W17" s="6"/>
    </row>
    <row r="18" spans="7:23">
      <c r="G18" s="5">
        <v>8</v>
      </c>
      <c r="L18" s="17" t="s">
        <v>8</v>
      </c>
      <c r="M18" s="8" t="s">
        <v>8</v>
      </c>
      <c r="R18" s="6"/>
      <c r="S18" s="6"/>
      <c r="T18" s="6"/>
      <c r="U18" s="6"/>
      <c r="V18" s="6"/>
      <c r="W18" s="6"/>
    </row>
    <row r="19" spans="7:23">
      <c r="G19" s="5">
        <v>9</v>
      </c>
      <c r="R19" s="6"/>
      <c r="S19" s="6"/>
      <c r="T19" s="6"/>
      <c r="U19" s="6"/>
      <c r="V19" s="6"/>
      <c r="W19" s="6"/>
    </row>
    <row r="20" spans="7:23">
      <c r="G20" s="5">
        <v>10</v>
      </c>
      <c r="R20" s="6"/>
      <c r="S20" s="6"/>
      <c r="T20" s="6"/>
      <c r="U20" s="6"/>
      <c r="V20" s="6"/>
      <c r="W20" s="6"/>
    </row>
    <row r="21" spans="7:23">
      <c r="R21" s="6"/>
      <c r="S21" s="6"/>
      <c r="T21" s="6"/>
      <c r="U21" s="6"/>
      <c r="V21" s="6"/>
      <c r="W21" s="6"/>
    </row>
    <row r="22" spans="7:23">
      <c r="R22" s="6"/>
      <c r="S22" s="6"/>
      <c r="T22" s="6"/>
      <c r="U22" s="6"/>
      <c r="V22" s="6"/>
      <c r="W22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G1:AE25"/>
  <sheetViews>
    <sheetView zoomScaleNormal="100"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1" customWidth="1"/>
    <col min="19" max="19" width="3.7109375" style="35" customWidth="1"/>
    <col min="20" max="20" width="5.7109375" style="11" customWidth="1"/>
    <col min="21" max="27" width="9.7109375" style="11" customWidth="1"/>
    <col min="28" max="28" width="11.42578125" style="43"/>
    <col min="29" max="29" width="5.28515625" style="47" bestFit="1" customWidth="1"/>
    <col min="30" max="16384" width="11.42578125" style="1"/>
  </cols>
  <sheetData>
    <row r="1" spans="7:31" ht="8.1" customHeight="1"/>
    <row r="2" spans="7:31" s="6" customFormat="1" ht="8.1" customHeight="1">
      <c r="G2" s="5"/>
      <c r="K2" s="27"/>
      <c r="L2" s="11"/>
      <c r="M2" s="11"/>
      <c r="N2" s="11"/>
      <c r="O2" s="11"/>
      <c r="P2" s="11"/>
      <c r="Q2" s="11"/>
      <c r="R2" s="11"/>
      <c r="S2" s="35"/>
      <c r="T2" s="11"/>
      <c r="U2" s="11"/>
      <c r="V2" s="11"/>
      <c r="W2" s="11"/>
      <c r="X2" s="11"/>
      <c r="Y2" s="11"/>
      <c r="Z2" s="11"/>
      <c r="AA2" s="11"/>
      <c r="AB2" s="43"/>
      <c r="AC2" s="47"/>
    </row>
    <row r="3" spans="7:31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36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33" customFormat="1" ht="15" customHeight="1">
      <c r="G4" s="5">
        <v>-7</v>
      </c>
      <c r="S4" s="37"/>
      <c r="T4" s="33" t="s">
        <v>61</v>
      </c>
      <c r="U4" s="33">
        <v>1</v>
      </c>
      <c r="V4" s="33">
        <v>2</v>
      </c>
      <c r="W4" s="33">
        <v>3</v>
      </c>
      <c r="X4" s="33">
        <v>4</v>
      </c>
      <c r="Y4" s="33">
        <v>5</v>
      </c>
      <c r="Z4" s="33">
        <v>6</v>
      </c>
      <c r="AA4" s="33">
        <v>7</v>
      </c>
      <c r="AB4" s="3"/>
      <c r="AC4" s="34"/>
    </row>
    <row r="5" spans="7:31" s="39" customFormat="1" ht="15" customHeight="1">
      <c r="G5" s="5">
        <v>-6</v>
      </c>
      <c r="S5" s="38">
        <v>1</v>
      </c>
      <c r="T5" s="40" t="s">
        <v>63</v>
      </c>
      <c r="U5" s="65">
        <f ca="1">OFFSET(rP1.Knoten,U$4,$S$5)</f>
        <v>552</v>
      </c>
      <c r="V5" s="65">
        <f t="shared" ref="V5:AA5" ca="1" si="0">OFFSET(rP1.Knoten,V$4,$S$5)</f>
        <v>420</v>
      </c>
      <c r="W5" s="65">
        <f t="shared" ca="1" si="0"/>
        <v>812</v>
      </c>
      <c r="X5" s="65">
        <f t="shared" ca="1" si="0"/>
        <v>1222</v>
      </c>
      <c r="Y5" s="65">
        <f t="shared" ca="1" si="0"/>
        <v>419</v>
      </c>
      <c r="Z5" s="65">
        <f t="shared" ca="1" si="0"/>
        <v>287</v>
      </c>
      <c r="AA5" s="65">
        <f t="shared" ca="1" si="0"/>
        <v>1345</v>
      </c>
      <c r="AB5" s="44"/>
      <c r="AC5" s="40"/>
    </row>
    <row r="6" spans="7:31" s="6" customFormat="1" ht="8.1" customHeight="1" thickBot="1">
      <c r="G6" s="5">
        <v>-5</v>
      </c>
      <c r="K6" s="27"/>
      <c r="L6" s="11"/>
      <c r="M6" s="11"/>
      <c r="N6" s="11"/>
      <c r="O6" s="11"/>
      <c r="P6" s="11"/>
      <c r="Q6" s="11"/>
      <c r="R6" s="11"/>
      <c r="S6" s="35"/>
      <c r="T6" s="11"/>
      <c r="U6" s="11"/>
      <c r="V6" s="11"/>
      <c r="W6" s="11"/>
      <c r="X6" s="11"/>
      <c r="Y6" s="11"/>
      <c r="Z6" s="11"/>
      <c r="AA6" s="11"/>
      <c r="AB6" s="43"/>
      <c r="AC6" s="47"/>
    </row>
    <row r="7" spans="7:31" s="4" customFormat="1" ht="15" customHeight="1">
      <c r="G7" s="5">
        <v>-4</v>
      </c>
      <c r="K7" s="113">
        <v>2009</v>
      </c>
      <c r="L7" s="52">
        <f t="shared" ref="L7:Q7" si="1">SUMIF(L$12:L$23,"&lt;&gt;#NV")</f>
        <v>10263</v>
      </c>
      <c r="M7" s="52">
        <f t="shared" si="1"/>
        <v>9693</v>
      </c>
      <c r="N7" s="52">
        <f t="shared" si="1"/>
        <v>7897</v>
      </c>
      <c r="O7" s="52">
        <f t="shared" si="1"/>
        <v>7288</v>
      </c>
      <c r="P7" s="52">
        <f t="shared" si="1"/>
        <v>6244</v>
      </c>
      <c r="Q7" s="52">
        <f t="shared" si="1"/>
        <v>5403</v>
      </c>
      <c r="R7" s="52">
        <f>SUMIF(R$12:R$23,"&lt;&gt;#NV")</f>
        <v>4023</v>
      </c>
      <c r="S7" s="42" t="s">
        <v>62</v>
      </c>
      <c r="T7" s="30"/>
      <c r="U7" s="52">
        <f ca="1">SUMIF(U$12:U$23,"&lt;&gt;#NV")</f>
        <v>5665176</v>
      </c>
      <c r="V7" s="52">
        <f t="shared" ref="V7:AA7" ca="1" si="2">SUMIF(V$12:V$23,"&lt;&gt;#NV")</f>
        <v>4071060</v>
      </c>
      <c r="W7" s="52">
        <f t="shared" ca="1" si="2"/>
        <v>6412364</v>
      </c>
      <c r="X7" s="52">
        <f t="shared" ca="1" si="2"/>
        <v>8905936</v>
      </c>
      <c r="Y7" s="52">
        <f t="shared" ca="1" si="2"/>
        <v>2616236</v>
      </c>
      <c r="Z7" s="52">
        <f t="shared" ca="1" si="2"/>
        <v>1550661</v>
      </c>
      <c r="AA7" s="52">
        <f t="shared" ca="1" si="2"/>
        <v>5410935</v>
      </c>
      <c r="AB7" s="53">
        <f ca="1">SUM(U7:AA7)</f>
        <v>34632368</v>
      </c>
      <c r="AC7" s="47"/>
    </row>
    <row r="8" spans="7:31" ht="15" customHeight="1">
      <c r="G8" s="54">
        <f>COUNT($L$12:$L$23)</f>
        <v>10</v>
      </c>
      <c r="K8" s="55" t="str">
        <f>INDEX($K$12:$K$23,$G$8,1)</f>
        <v>Oktober</v>
      </c>
      <c r="L8" s="32"/>
      <c r="M8" s="32"/>
      <c r="N8" s="32"/>
      <c r="O8" s="32"/>
      <c r="P8" s="32"/>
      <c r="Q8" s="32"/>
      <c r="R8" s="32"/>
      <c r="S8" s="48"/>
      <c r="U8" s="32"/>
      <c r="V8" s="32"/>
      <c r="W8" s="32"/>
      <c r="X8" s="32"/>
      <c r="Y8" s="32"/>
      <c r="Z8" s="32"/>
      <c r="AA8" s="32"/>
      <c r="AB8" s="46"/>
    </row>
    <row r="9" spans="7:31" ht="8.1" customHeight="1"/>
    <row r="10" spans="7:31" ht="8.1" customHeight="1"/>
    <row r="11" spans="7:31" ht="52.5">
      <c r="G11" s="5">
        <v>0</v>
      </c>
      <c r="K11" s="14" t="s">
        <v>11</v>
      </c>
      <c r="L11" s="13" t="s">
        <v>0</v>
      </c>
      <c r="M11" s="13" t="s">
        <v>1</v>
      </c>
      <c r="N11" s="13" t="s">
        <v>2</v>
      </c>
      <c r="O11" s="13" t="s">
        <v>3</v>
      </c>
      <c r="P11" s="13" t="s">
        <v>4</v>
      </c>
      <c r="Q11" s="13" t="s">
        <v>115</v>
      </c>
      <c r="R11" s="13" t="s">
        <v>5</v>
      </c>
      <c r="U11" s="13" t="s">
        <v>0</v>
      </c>
      <c r="V11" s="13" t="s">
        <v>1</v>
      </c>
      <c r="W11" s="13" t="s">
        <v>2</v>
      </c>
      <c r="X11" s="13" t="s">
        <v>3</v>
      </c>
      <c r="Y11" s="13" t="s">
        <v>4</v>
      </c>
      <c r="Z11" s="13" t="s">
        <v>115</v>
      </c>
      <c r="AA11" s="13" t="s">
        <v>5</v>
      </c>
      <c r="AB11" s="45" t="s">
        <v>64</v>
      </c>
      <c r="AC11" s="47" t="s">
        <v>65</v>
      </c>
    </row>
    <row r="12" spans="7:31">
      <c r="G12" s="5">
        <v>1</v>
      </c>
      <c r="J12" s="28"/>
      <c r="K12" s="29" t="s">
        <v>34</v>
      </c>
      <c r="L12" s="11">
        <v>637</v>
      </c>
      <c r="M12" s="11">
        <v>675</v>
      </c>
      <c r="N12" s="11">
        <v>467</v>
      </c>
      <c r="O12" s="11">
        <v>478</v>
      </c>
      <c r="P12" s="11">
        <v>407</v>
      </c>
      <c r="Q12" s="11">
        <v>352</v>
      </c>
      <c r="R12" s="11">
        <v>268</v>
      </c>
      <c r="U12" s="52">
        <f t="shared" ref="U12:U23" ca="1" si="3">L12*U$5</f>
        <v>351624</v>
      </c>
      <c r="V12" s="52">
        <f t="shared" ref="V12:V23" ca="1" si="4">M12*V$5</f>
        <v>283500</v>
      </c>
      <c r="W12" s="52">
        <f t="shared" ref="W12:W23" ca="1" si="5">N12*W$5</f>
        <v>379204</v>
      </c>
      <c r="X12" s="52">
        <f t="shared" ref="X12:X23" ca="1" si="6">O12*X$5</f>
        <v>584116</v>
      </c>
      <c r="Y12" s="52">
        <f t="shared" ref="Y12:Y23" ca="1" si="7">P12*Y$5</f>
        <v>170533</v>
      </c>
      <c r="Z12" s="52">
        <f t="shared" ref="Z12:Z23" ca="1" si="8">Q12*Z$5</f>
        <v>101024</v>
      </c>
      <c r="AA12" s="52">
        <f ca="1">R12*AA$5</f>
        <v>360460</v>
      </c>
      <c r="AB12" s="53">
        <f t="shared" ref="AB12:AB23" ca="1" si="9">SUM($U12:$AA12)</f>
        <v>2230461</v>
      </c>
      <c r="AC12" s="56">
        <f t="shared" ref="AC12:AC23" ca="1" si="10">RANK($AB12,OFFSET($AB$12:$AB$23,0,0,$G$8,1),0)</f>
        <v>10</v>
      </c>
    </row>
    <row r="13" spans="7:31">
      <c r="G13" s="5">
        <v>2</v>
      </c>
      <c r="J13" s="28"/>
      <c r="K13" s="29" t="s">
        <v>35</v>
      </c>
      <c r="L13" s="11">
        <v>854</v>
      </c>
      <c r="M13" s="11">
        <v>704</v>
      </c>
      <c r="N13" s="11">
        <v>769</v>
      </c>
      <c r="O13" s="11">
        <v>666</v>
      </c>
      <c r="P13" s="11">
        <v>600</v>
      </c>
      <c r="Q13" s="11">
        <v>501</v>
      </c>
      <c r="R13" s="11">
        <v>379</v>
      </c>
      <c r="U13" s="52">
        <f t="shared" ca="1" si="3"/>
        <v>471408</v>
      </c>
      <c r="V13" s="52">
        <f t="shared" ca="1" si="4"/>
        <v>295680</v>
      </c>
      <c r="W13" s="52">
        <f t="shared" ca="1" si="5"/>
        <v>624428</v>
      </c>
      <c r="X13" s="52">
        <f t="shared" ca="1" si="6"/>
        <v>813852</v>
      </c>
      <c r="Y13" s="52">
        <f t="shared" ca="1" si="7"/>
        <v>251400</v>
      </c>
      <c r="Z13" s="52">
        <f t="shared" ca="1" si="8"/>
        <v>143787</v>
      </c>
      <c r="AA13" s="52">
        <f t="shared" ref="AA13:AA23" ca="1" si="11">R13*AA$5</f>
        <v>509755</v>
      </c>
      <c r="AB13" s="53">
        <f t="shared" ca="1" si="9"/>
        <v>3110310</v>
      </c>
      <c r="AC13" s="56">
        <f t="shared" ca="1" si="10"/>
        <v>7</v>
      </c>
    </row>
    <row r="14" spans="7:31">
      <c r="G14" s="5">
        <v>3</v>
      </c>
      <c r="J14" s="28"/>
      <c r="K14" s="29" t="s">
        <v>36</v>
      </c>
      <c r="L14" s="11">
        <v>1206</v>
      </c>
      <c r="M14" s="11">
        <v>937</v>
      </c>
      <c r="N14" s="11">
        <v>868</v>
      </c>
      <c r="O14" s="11">
        <v>824</v>
      </c>
      <c r="P14" s="11">
        <v>636</v>
      </c>
      <c r="Q14" s="11">
        <v>632</v>
      </c>
      <c r="R14" s="11">
        <v>422</v>
      </c>
      <c r="U14" s="52">
        <f t="shared" ca="1" si="3"/>
        <v>665712</v>
      </c>
      <c r="V14" s="52">
        <f t="shared" ca="1" si="4"/>
        <v>393540</v>
      </c>
      <c r="W14" s="52">
        <f t="shared" ca="1" si="5"/>
        <v>704816</v>
      </c>
      <c r="X14" s="52">
        <f t="shared" ca="1" si="6"/>
        <v>1006928</v>
      </c>
      <c r="Y14" s="52">
        <f t="shared" ca="1" si="7"/>
        <v>266484</v>
      </c>
      <c r="Z14" s="52">
        <f t="shared" ca="1" si="8"/>
        <v>181384</v>
      </c>
      <c r="AA14" s="52">
        <f t="shared" ca="1" si="11"/>
        <v>567590</v>
      </c>
      <c r="AB14" s="53">
        <f t="shared" ca="1" si="9"/>
        <v>3786454</v>
      </c>
      <c r="AC14" s="56">
        <f t="shared" ca="1" si="10"/>
        <v>5</v>
      </c>
    </row>
    <row r="15" spans="7:31">
      <c r="G15" s="5">
        <v>4</v>
      </c>
      <c r="J15" s="28"/>
      <c r="K15" s="29" t="s">
        <v>37</v>
      </c>
      <c r="L15" s="11">
        <v>1160</v>
      </c>
      <c r="M15" s="11">
        <v>1042</v>
      </c>
      <c r="N15" s="11">
        <v>941</v>
      </c>
      <c r="O15" s="11">
        <v>771</v>
      </c>
      <c r="P15" s="11">
        <v>723</v>
      </c>
      <c r="Q15" s="11">
        <v>472</v>
      </c>
      <c r="R15" s="11">
        <v>447</v>
      </c>
      <c r="U15" s="52">
        <f t="shared" ca="1" si="3"/>
        <v>640320</v>
      </c>
      <c r="V15" s="52">
        <f t="shared" ca="1" si="4"/>
        <v>437640</v>
      </c>
      <c r="W15" s="52">
        <f t="shared" ca="1" si="5"/>
        <v>764092</v>
      </c>
      <c r="X15" s="52">
        <f t="shared" ca="1" si="6"/>
        <v>942162</v>
      </c>
      <c r="Y15" s="52">
        <f t="shared" ca="1" si="7"/>
        <v>302937</v>
      </c>
      <c r="Z15" s="52">
        <f t="shared" ca="1" si="8"/>
        <v>135464</v>
      </c>
      <c r="AA15" s="52">
        <f t="shared" ca="1" si="11"/>
        <v>601215</v>
      </c>
      <c r="AB15" s="53">
        <f t="shared" ca="1" si="9"/>
        <v>3823830</v>
      </c>
      <c r="AC15" s="56">
        <f t="shared" ca="1" si="10"/>
        <v>4</v>
      </c>
    </row>
    <row r="16" spans="7:31">
      <c r="G16" s="5">
        <v>5</v>
      </c>
      <c r="J16" s="28"/>
      <c r="K16" s="29" t="s">
        <v>38</v>
      </c>
      <c r="L16" s="11">
        <v>1065</v>
      </c>
      <c r="M16" s="11">
        <v>939</v>
      </c>
      <c r="N16" s="11">
        <v>615</v>
      </c>
      <c r="O16" s="11">
        <v>550</v>
      </c>
      <c r="P16" s="11">
        <v>612</v>
      </c>
      <c r="Q16" s="11">
        <v>468</v>
      </c>
      <c r="R16" s="11">
        <v>324</v>
      </c>
      <c r="U16" s="52">
        <f t="shared" ca="1" si="3"/>
        <v>587880</v>
      </c>
      <c r="V16" s="52">
        <f t="shared" ca="1" si="4"/>
        <v>394380</v>
      </c>
      <c r="W16" s="52">
        <f t="shared" ca="1" si="5"/>
        <v>499380</v>
      </c>
      <c r="X16" s="52">
        <f t="shared" ca="1" si="6"/>
        <v>672100</v>
      </c>
      <c r="Y16" s="52">
        <f t="shared" ca="1" si="7"/>
        <v>256428</v>
      </c>
      <c r="Z16" s="52">
        <f t="shared" ca="1" si="8"/>
        <v>134316</v>
      </c>
      <c r="AA16" s="52">
        <f t="shared" ca="1" si="11"/>
        <v>435780</v>
      </c>
      <c r="AB16" s="53">
        <f t="shared" ca="1" si="9"/>
        <v>2980264</v>
      </c>
      <c r="AC16" s="56">
        <f t="shared" ca="1" si="10"/>
        <v>8</v>
      </c>
    </row>
    <row r="17" spans="7:29">
      <c r="G17" s="5">
        <v>6</v>
      </c>
      <c r="J17" s="28"/>
      <c r="K17" s="29" t="s">
        <v>39</v>
      </c>
      <c r="L17" s="11">
        <v>1074</v>
      </c>
      <c r="M17" s="11">
        <v>1166</v>
      </c>
      <c r="N17" s="11">
        <v>897</v>
      </c>
      <c r="O17" s="11">
        <v>866</v>
      </c>
      <c r="P17" s="11">
        <v>760</v>
      </c>
      <c r="Q17" s="11">
        <v>717</v>
      </c>
      <c r="R17" s="11">
        <v>463</v>
      </c>
      <c r="U17" s="52">
        <f t="shared" ca="1" si="3"/>
        <v>592848</v>
      </c>
      <c r="V17" s="52">
        <f t="shared" ca="1" si="4"/>
        <v>489720</v>
      </c>
      <c r="W17" s="52">
        <f t="shared" ca="1" si="5"/>
        <v>728364</v>
      </c>
      <c r="X17" s="52">
        <f t="shared" ca="1" si="6"/>
        <v>1058252</v>
      </c>
      <c r="Y17" s="52">
        <f t="shared" ca="1" si="7"/>
        <v>318440</v>
      </c>
      <c r="Z17" s="52">
        <f t="shared" ca="1" si="8"/>
        <v>205779</v>
      </c>
      <c r="AA17" s="52">
        <f t="shared" ca="1" si="11"/>
        <v>622735</v>
      </c>
      <c r="AB17" s="53">
        <f t="shared" ca="1" si="9"/>
        <v>4016138</v>
      </c>
      <c r="AC17" s="56">
        <f t="shared" ca="1" si="10"/>
        <v>3</v>
      </c>
    </row>
    <row r="18" spans="7:29">
      <c r="G18" s="5">
        <v>7</v>
      </c>
      <c r="J18" s="28"/>
      <c r="K18" s="29" t="s">
        <v>40</v>
      </c>
      <c r="L18" s="11">
        <v>1162</v>
      </c>
      <c r="M18" s="11">
        <v>1433</v>
      </c>
      <c r="N18" s="11">
        <v>966</v>
      </c>
      <c r="O18" s="11">
        <v>1036</v>
      </c>
      <c r="P18" s="11">
        <v>781</v>
      </c>
      <c r="Q18" s="11">
        <v>703</v>
      </c>
      <c r="R18" s="11">
        <v>561</v>
      </c>
      <c r="U18" s="52">
        <f t="shared" ca="1" si="3"/>
        <v>641424</v>
      </c>
      <c r="V18" s="52">
        <f t="shared" ca="1" si="4"/>
        <v>601860</v>
      </c>
      <c r="W18" s="52">
        <f t="shared" ca="1" si="5"/>
        <v>784392</v>
      </c>
      <c r="X18" s="52">
        <f t="shared" ca="1" si="6"/>
        <v>1265992</v>
      </c>
      <c r="Y18" s="52">
        <f t="shared" ca="1" si="7"/>
        <v>327239</v>
      </c>
      <c r="Z18" s="52">
        <f t="shared" ca="1" si="8"/>
        <v>201761</v>
      </c>
      <c r="AA18" s="52">
        <f t="shared" ca="1" si="11"/>
        <v>754545</v>
      </c>
      <c r="AB18" s="53">
        <f t="shared" ca="1" si="9"/>
        <v>4577213</v>
      </c>
      <c r="AC18" s="56">
        <f t="shared" ca="1" si="10"/>
        <v>1</v>
      </c>
    </row>
    <row r="19" spans="7:29">
      <c r="G19" s="5">
        <v>8</v>
      </c>
      <c r="J19" s="28"/>
      <c r="K19" s="29" t="s">
        <v>41</v>
      </c>
      <c r="L19" s="11">
        <v>1355</v>
      </c>
      <c r="M19" s="11">
        <v>1202</v>
      </c>
      <c r="N19" s="11">
        <v>981</v>
      </c>
      <c r="O19" s="11">
        <v>913</v>
      </c>
      <c r="P19" s="11">
        <v>736</v>
      </c>
      <c r="Q19" s="11">
        <v>694</v>
      </c>
      <c r="R19" s="11">
        <v>544</v>
      </c>
      <c r="U19" s="52">
        <f t="shared" ca="1" si="3"/>
        <v>747960</v>
      </c>
      <c r="V19" s="52">
        <f t="shared" ca="1" si="4"/>
        <v>504840</v>
      </c>
      <c r="W19" s="52">
        <f t="shared" ca="1" si="5"/>
        <v>796572</v>
      </c>
      <c r="X19" s="52">
        <f t="shared" ca="1" si="6"/>
        <v>1115686</v>
      </c>
      <c r="Y19" s="52">
        <f t="shared" ca="1" si="7"/>
        <v>308384</v>
      </c>
      <c r="Z19" s="52">
        <f t="shared" ca="1" si="8"/>
        <v>199178</v>
      </c>
      <c r="AA19" s="52">
        <f t="shared" ca="1" si="11"/>
        <v>731680</v>
      </c>
      <c r="AB19" s="53">
        <f t="shared" ca="1" si="9"/>
        <v>4404300</v>
      </c>
      <c r="AC19" s="56">
        <f t="shared" ca="1" si="10"/>
        <v>2</v>
      </c>
    </row>
    <row r="20" spans="7:29">
      <c r="G20" s="5">
        <v>9</v>
      </c>
      <c r="J20" s="28"/>
      <c r="K20" s="29" t="s">
        <v>42</v>
      </c>
      <c r="L20" s="11">
        <v>930</v>
      </c>
      <c r="M20" s="11">
        <v>803</v>
      </c>
      <c r="N20" s="11">
        <v>775</v>
      </c>
      <c r="O20" s="11">
        <v>732</v>
      </c>
      <c r="P20" s="11">
        <v>605</v>
      </c>
      <c r="Q20" s="11">
        <v>501</v>
      </c>
      <c r="R20" s="11">
        <v>357</v>
      </c>
      <c r="U20" s="52">
        <f t="shared" ca="1" si="3"/>
        <v>513360</v>
      </c>
      <c r="V20" s="52">
        <f t="shared" ca="1" si="4"/>
        <v>337260</v>
      </c>
      <c r="W20" s="52">
        <f t="shared" ca="1" si="5"/>
        <v>629300</v>
      </c>
      <c r="X20" s="52">
        <f t="shared" ca="1" si="6"/>
        <v>894504</v>
      </c>
      <c r="Y20" s="52">
        <f t="shared" ca="1" si="7"/>
        <v>253495</v>
      </c>
      <c r="Z20" s="52">
        <f t="shared" ca="1" si="8"/>
        <v>143787</v>
      </c>
      <c r="AA20" s="52">
        <f t="shared" ca="1" si="11"/>
        <v>480165</v>
      </c>
      <c r="AB20" s="53">
        <f t="shared" ca="1" si="9"/>
        <v>3251871</v>
      </c>
      <c r="AC20" s="56">
        <f t="shared" ca="1" si="10"/>
        <v>6</v>
      </c>
    </row>
    <row r="21" spans="7:29">
      <c r="G21" s="5">
        <v>10</v>
      </c>
      <c r="J21" s="28"/>
      <c r="K21" s="29" t="s">
        <v>43</v>
      </c>
      <c r="L21" s="11">
        <v>820</v>
      </c>
      <c r="M21" s="11">
        <v>792</v>
      </c>
      <c r="N21" s="11">
        <v>618</v>
      </c>
      <c r="O21" s="11">
        <v>452</v>
      </c>
      <c r="P21" s="11">
        <v>384</v>
      </c>
      <c r="Q21" s="11">
        <v>363</v>
      </c>
      <c r="R21" s="11">
        <v>258</v>
      </c>
      <c r="U21" s="52">
        <f t="shared" ca="1" si="3"/>
        <v>452640</v>
      </c>
      <c r="V21" s="52">
        <f t="shared" ca="1" si="4"/>
        <v>332640</v>
      </c>
      <c r="W21" s="52">
        <f t="shared" ca="1" si="5"/>
        <v>501816</v>
      </c>
      <c r="X21" s="52">
        <f t="shared" ca="1" si="6"/>
        <v>552344</v>
      </c>
      <c r="Y21" s="52">
        <f t="shared" ca="1" si="7"/>
        <v>160896</v>
      </c>
      <c r="Z21" s="52">
        <f t="shared" ca="1" si="8"/>
        <v>104181</v>
      </c>
      <c r="AA21" s="52">
        <f t="shared" ca="1" si="11"/>
        <v>347010</v>
      </c>
      <c r="AB21" s="53">
        <f t="shared" ca="1" si="9"/>
        <v>2451527</v>
      </c>
      <c r="AC21" s="56">
        <f t="shared" ca="1" si="10"/>
        <v>9</v>
      </c>
    </row>
    <row r="22" spans="7:29">
      <c r="G22" s="5">
        <v>11</v>
      </c>
      <c r="J22" s="28"/>
      <c r="K22" s="29" t="s">
        <v>44</v>
      </c>
      <c r="L22" s="11" t="e">
        <v>#N/A</v>
      </c>
      <c r="M22" s="11" t="e">
        <v>#N/A</v>
      </c>
      <c r="N22" s="11" t="e">
        <v>#N/A</v>
      </c>
      <c r="O22" s="11" t="e">
        <v>#N/A</v>
      </c>
      <c r="P22" s="11" t="e">
        <v>#N/A</v>
      </c>
      <c r="Q22" s="11" t="e">
        <v>#N/A</v>
      </c>
      <c r="R22" s="11" t="e">
        <v>#N/A</v>
      </c>
      <c r="U22" s="52" t="e">
        <f t="shared" ca="1" si="3"/>
        <v>#N/A</v>
      </c>
      <c r="V22" s="52" t="e">
        <f t="shared" ca="1" si="4"/>
        <v>#N/A</v>
      </c>
      <c r="W22" s="52" t="e">
        <f t="shared" ca="1" si="5"/>
        <v>#N/A</v>
      </c>
      <c r="X22" s="52" t="e">
        <f t="shared" ca="1" si="6"/>
        <v>#N/A</v>
      </c>
      <c r="Y22" s="52" t="e">
        <f t="shared" ca="1" si="7"/>
        <v>#N/A</v>
      </c>
      <c r="Z22" s="52" t="e">
        <f t="shared" ca="1" si="8"/>
        <v>#N/A</v>
      </c>
      <c r="AA22" s="52" t="e">
        <f t="shared" ca="1" si="11"/>
        <v>#N/A</v>
      </c>
      <c r="AB22" s="53" t="e">
        <f t="shared" ca="1" si="9"/>
        <v>#N/A</v>
      </c>
      <c r="AC22" s="56" t="e">
        <f t="shared" ca="1" si="10"/>
        <v>#N/A</v>
      </c>
    </row>
    <row r="23" spans="7:29">
      <c r="G23" s="5">
        <v>12</v>
      </c>
      <c r="J23" s="28"/>
      <c r="K23" s="29" t="s">
        <v>45</v>
      </c>
      <c r="L23" s="11" t="e">
        <v>#N/A</v>
      </c>
      <c r="M23" s="11" t="e">
        <v>#N/A</v>
      </c>
      <c r="N23" s="11" t="e">
        <v>#N/A</v>
      </c>
      <c r="O23" s="11" t="e">
        <v>#N/A</v>
      </c>
      <c r="P23" s="11" t="e">
        <v>#N/A</v>
      </c>
      <c r="Q23" s="11" t="e">
        <v>#N/A</v>
      </c>
      <c r="R23" s="11" t="e">
        <v>#N/A</v>
      </c>
      <c r="U23" s="52" t="e">
        <f t="shared" ca="1" si="3"/>
        <v>#N/A</v>
      </c>
      <c r="V23" s="52" t="e">
        <f t="shared" ca="1" si="4"/>
        <v>#N/A</v>
      </c>
      <c r="W23" s="52" t="e">
        <f t="shared" ca="1" si="5"/>
        <v>#N/A</v>
      </c>
      <c r="X23" s="52" t="e">
        <f t="shared" ca="1" si="6"/>
        <v>#N/A</v>
      </c>
      <c r="Y23" s="52" t="e">
        <f t="shared" ca="1" si="7"/>
        <v>#N/A</v>
      </c>
      <c r="Z23" s="52" t="e">
        <f t="shared" ca="1" si="8"/>
        <v>#N/A</v>
      </c>
      <c r="AA23" s="52" t="e">
        <f t="shared" ca="1" si="11"/>
        <v>#N/A</v>
      </c>
      <c r="AB23" s="53" t="e">
        <f t="shared" ca="1" si="9"/>
        <v>#N/A</v>
      </c>
      <c r="AC23" s="56" t="e">
        <f t="shared" ca="1" si="10"/>
        <v>#N/A</v>
      </c>
    </row>
    <row r="25" spans="7:29">
      <c r="K25" s="27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G1:AE23"/>
  <sheetViews>
    <sheetView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1" customWidth="1"/>
    <col min="19" max="19" width="3.7109375" style="35" customWidth="1"/>
    <col min="20" max="20" width="5.7109375" style="11" customWidth="1"/>
    <col min="21" max="23" width="9.7109375" style="11" customWidth="1"/>
    <col min="24" max="24" width="10.140625" style="11" bestFit="1" customWidth="1"/>
    <col min="25" max="27" width="9.7109375" style="11" customWidth="1"/>
    <col min="28" max="28" width="11.42578125" style="43"/>
    <col min="29" max="29" width="5.28515625" style="49" bestFit="1" customWidth="1"/>
    <col min="30" max="16384" width="11.42578125" style="1"/>
  </cols>
  <sheetData>
    <row r="1" spans="7:31" ht="8.1" customHeight="1"/>
    <row r="2" spans="7:31" s="6" customFormat="1" ht="8.1" customHeight="1">
      <c r="G2" s="5"/>
      <c r="K2" s="27"/>
      <c r="L2" s="11"/>
      <c r="M2" s="11"/>
      <c r="N2" s="11"/>
      <c r="O2" s="11"/>
      <c r="P2" s="11"/>
      <c r="Q2" s="11"/>
      <c r="R2" s="11"/>
      <c r="S2" s="35"/>
      <c r="T2" s="11"/>
      <c r="U2" s="11"/>
      <c r="V2" s="11"/>
      <c r="W2" s="11"/>
      <c r="X2" s="11"/>
      <c r="Y2" s="11"/>
      <c r="Z2" s="11"/>
      <c r="AA2" s="11"/>
      <c r="AB2" s="43"/>
      <c r="AC2" s="49"/>
    </row>
    <row r="3" spans="7:31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36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33" customFormat="1" ht="15" customHeight="1">
      <c r="G4" s="5">
        <v>-7</v>
      </c>
      <c r="S4" s="37"/>
      <c r="T4" s="33" t="s">
        <v>61</v>
      </c>
      <c r="U4" s="33">
        <v>1</v>
      </c>
      <c r="V4" s="33">
        <v>2</v>
      </c>
      <c r="W4" s="33">
        <v>3</v>
      </c>
      <c r="X4" s="33">
        <v>4</v>
      </c>
      <c r="Y4" s="33">
        <v>5</v>
      </c>
      <c r="Z4" s="33">
        <v>6</v>
      </c>
      <c r="AA4" s="33">
        <v>7</v>
      </c>
      <c r="AB4" s="3"/>
      <c r="AC4" s="50"/>
    </row>
    <row r="5" spans="7:31" ht="15" customHeight="1">
      <c r="G5" s="5">
        <v>-6</v>
      </c>
      <c r="S5" s="38">
        <v>2</v>
      </c>
      <c r="T5" s="40" t="s">
        <v>63</v>
      </c>
      <c r="U5" s="65">
        <f t="shared" ref="U5:AA5" ca="1" si="0">OFFSET(rP1.Knoten,U$4,$S$5)</f>
        <v>504</v>
      </c>
      <c r="V5" s="65">
        <f t="shared" ca="1" si="0"/>
        <v>420</v>
      </c>
      <c r="W5" s="65">
        <f t="shared" ca="1" si="0"/>
        <v>780</v>
      </c>
      <c r="X5" s="65">
        <f t="shared" ca="1" si="0"/>
        <v>1342</v>
      </c>
      <c r="Y5" s="65">
        <f t="shared" ca="1" si="0"/>
        <v>455</v>
      </c>
      <c r="Z5" s="65">
        <f t="shared" ca="1" si="0"/>
        <v>312</v>
      </c>
      <c r="AA5" s="65">
        <f t="shared" ca="1" si="0"/>
        <v>1256</v>
      </c>
      <c r="AB5" s="44"/>
      <c r="AC5" s="51"/>
    </row>
    <row r="6" spans="7:31" s="6" customFormat="1" ht="8.1" customHeight="1" thickBot="1">
      <c r="G6" s="5">
        <v>-5</v>
      </c>
      <c r="K6" s="27"/>
      <c r="L6" s="11"/>
      <c r="M6" s="11"/>
      <c r="N6" s="11"/>
      <c r="O6" s="11"/>
      <c r="P6" s="11"/>
      <c r="Q6" s="11"/>
      <c r="R6" s="11"/>
      <c r="S6" s="35"/>
      <c r="T6" s="11"/>
      <c r="U6" s="11"/>
      <c r="V6" s="11"/>
      <c r="W6" s="11"/>
      <c r="X6" s="11"/>
      <c r="Y6" s="11"/>
      <c r="Z6" s="11"/>
      <c r="AA6" s="11"/>
      <c r="AB6" s="43"/>
      <c r="AC6" s="49"/>
    </row>
    <row r="7" spans="7:31" s="4" customFormat="1" ht="15" customHeight="1">
      <c r="G7" s="5">
        <v>-4</v>
      </c>
      <c r="K7" s="113">
        <v>2008</v>
      </c>
      <c r="L7" s="52">
        <f t="shared" ref="L7:R7" si="1">SUMIF(L$12:L$23,"&lt;&gt;#NV")</f>
        <v>12670</v>
      </c>
      <c r="M7" s="52">
        <f t="shared" si="1"/>
        <v>12311</v>
      </c>
      <c r="N7" s="52">
        <f t="shared" si="1"/>
        <v>10660</v>
      </c>
      <c r="O7" s="52">
        <f t="shared" si="1"/>
        <v>10081</v>
      </c>
      <c r="P7" s="52">
        <f t="shared" si="1"/>
        <v>6553</v>
      </c>
      <c r="Q7" s="52">
        <f t="shared" si="1"/>
        <v>4515</v>
      </c>
      <c r="R7" s="52">
        <f t="shared" si="1"/>
        <v>4452</v>
      </c>
      <c r="S7" s="42" t="s">
        <v>62</v>
      </c>
      <c r="T7" s="30"/>
      <c r="U7" s="52">
        <f t="shared" ref="U7:AA7" ca="1" si="2">SUMIF(U$12:U$23,"&lt;&gt;#NV")</f>
        <v>6385680</v>
      </c>
      <c r="V7" s="52">
        <f t="shared" ca="1" si="2"/>
        <v>5170620</v>
      </c>
      <c r="W7" s="52">
        <f t="shared" ca="1" si="2"/>
        <v>8314800</v>
      </c>
      <c r="X7" s="52">
        <f t="shared" ca="1" si="2"/>
        <v>13528702</v>
      </c>
      <c r="Y7" s="52">
        <f t="shared" ca="1" si="2"/>
        <v>2981615</v>
      </c>
      <c r="Z7" s="52">
        <f t="shared" ca="1" si="2"/>
        <v>1408680</v>
      </c>
      <c r="AA7" s="52">
        <f t="shared" ca="1" si="2"/>
        <v>5591712</v>
      </c>
      <c r="AB7" s="53">
        <f ca="1">SUM(U7:AA7)</f>
        <v>43381809</v>
      </c>
      <c r="AC7" s="49"/>
    </row>
    <row r="8" spans="7:31" ht="15" customHeight="1">
      <c r="G8" s="57">
        <f>COUNT($L$12:$L$23)</f>
        <v>12</v>
      </c>
      <c r="K8" s="55" t="str">
        <f>INDEX($K$12:$K$23,$G$8,1)</f>
        <v>Dezember</v>
      </c>
      <c r="L8" s="32"/>
      <c r="M8" s="32"/>
      <c r="N8" s="32"/>
      <c r="O8" s="32"/>
      <c r="P8" s="32"/>
      <c r="Q8" s="32"/>
      <c r="R8" s="32"/>
      <c r="S8" s="41"/>
      <c r="U8" s="32"/>
      <c r="V8" s="32"/>
      <c r="W8" s="32"/>
      <c r="X8" s="32"/>
      <c r="Y8" s="32"/>
      <c r="Z8" s="32"/>
      <c r="AA8" s="32"/>
      <c r="AB8" s="46"/>
    </row>
    <row r="9" spans="7:31" ht="8.1" customHeight="1"/>
    <row r="10" spans="7:31" ht="8.1" customHeight="1"/>
    <row r="11" spans="7:31" ht="52.5">
      <c r="G11" s="5">
        <v>0</v>
      </c>
      <c r="K11" s="14" t="s">
        <v>11</v>
      </c>
      <c r="L11" s="13" t="s">
        <v>0</v>
      </c>
      <c r="M11" s="13" t="s">
        <v>1</v>
      </c>
      <c r="N11" s="13" t="s">
        <v>2</v>
      </c>
      <c r="O11" s="13" t="s">
        <v>3</v>
      </c>
      <c r="P11" s="13" t="s">
        <v>4</v>
      </c>
      <c r="Q11" s="13" t="s">
        <v>115</v>
      </c>
      <c r="R11" s="13" t="s">
        <v>5</v>
      </c>
      <c r="U11" s="13" t="s">
        <v>0</v>
      </c>
      <c r="V11" s="13" t="s">
        <v>1</v>
      </c>
      <c r="W11" s="13" t="s">
        <v>2</v>
      </c>
      <c r="X11" s="13" t="s">
        <v>3</v>
      </c>
      <c r="Y11" s="13" t="s">
        <v>4</v>
      </c>
      <c r="Z11" s="13" t="s">
        <v>115</v>
      </c>
      <c r="AA11" s="13" t="s">
        <v>5</v>
      </c>
      <c r="AB11" s="45" t="s">
        <v>64</v>
      </c>
      <c r="AC11" s="49" t="s">
        <v>65</v>
      </c>
    </row>
    <row r="12" spans="7:31">
      <c r="G12" s="5">
        <v>1</v>
      </c>
      <c r="K12" s="134" t="s">
        <v>34</v>
      </c>
      <c r="L12" s="11">
        <v>712</v>
      </c>
      <c r="M12" s="11">
        <v>800</v>
      </c>
      <c r="N12" s="11">
        <v>541</v>
      </c>
      <c r="O12" s="11">
        <v>591</v>
      </c>
      <c r="P12" s="11">
        <v>381</v>
      </c>
      <c r="Q12" s="11">
        <v>313</v>
      </c>
      <c r="R12" s="11">
        <v>271</v>
      </c>
      <c r="U12" s="52">
        <f t="shared" ref="U12:U23" ca="1" si="3">L12*U$5</f>
        <v>358848</v>
      </c>
      <c r="V12" s="52">
        <f t="shared" ref="V12:V23" ca="1" si="4">M12*V$5</f>
        <v>336000</v>
      </c>
      <c r="W12" s="52">
        <f t="shared" ref="W12:W23" ca="1" si="5">N12*W$5</f>
        <v>421980</v>
      </c>
      <c r="X12" s="52">
        <f t="shared" ref="X12:X23" ca="1" si="6">O12*X$5</f>
        <v>793122</v>
      </c>
      <c r="Y12" s="52">
        <f t="shared" ref="Y12:Y23" ca="1" si="7">P12*Y$5</f>
        <v>173355</v>
      </c>
      <c r="Z12" s="52">
        <f t="shared" ref="Z12:Z23" ca="1" si="8">Q12*Z$5</f>
        <v>97656</v>
      </c>
      <c r="AA12" s="52">
        <f t="shared" ref="AA12:AA23" ca="1" si="9">R12*AA$5</f>
        <v>340376</v>
      </c>
      <c r="AB12" s="53">
        <f t="shared" ref="AB12:AB23" ca="1" si="10">SUM($U12:$AA12)</f>
        <v>2521337</v>
      </c>
      <c r="AC12" s="58">
        <f t="shared" ref="AC12:AC23" ca="1" si="11">RANK($AB12,OFFSET($AB$12:$AB$23,0,0,$G$8,1),0)</f>
        <v>10</v>
      </c>
    </row>
    <row r="13" spans="7:31">
      <c r="G13" s="5">
        <v>2</v>
      </c>
      <c r="K13" s="134" t="s">
        <v>35</v>
      </c>
      <c r="L13" s="11">
        <v>896</v>
      </c>
      <c r="M13" s="11">
        <v>786</v>
      </c>
      <c r="N13" s="11">
        <v>925</v>
      </c>
      <c r="O13" s="11">
        <v>835</v>
      </c>
      <c r="P13" s="11">
        <v>585</v>
      </c>
      <c r="Q13" s="11">
        <v>360</v>
      </c>
      <c r="R13" s="11">
        <v>362</v>
      </c>
      <c r="U13" s="52">
        <f t="shared" ca="1" si="3"/>
        <v>451584</v>
      </c>
      <c r="V13" s="52">
        <f t="shared" ca="1" si="4"/>
        <v>330120</v>
      </c>
      <c r="W13" s="52">
        <f t="shared" ca="1" si="5"/>
        <v>721500</v>
      </c>
      <c r="X13" s="52">
        <f t="shared" ca="1" si="6"/>
        <v>1120570</v>
      </c>
      <c r="Y13" s="52">
        <f t="shared" ca="1" si="7"/>
        <v>266175</v>
      </c>
      <c r="Z13" s="52">
        <f t="shared" ca="1" si="8"/>
        <v>112320</v>
      </c>
      <c r="AA13" s="52">
        <f t="shared" ca="1" si="9"/>
        <v>454672</v>
      </c>
      <c r="AB13" s="53">
        <f t="shared" ca="1" si="10"/>
        <v>3456941</v>
      </c>
      <c r="AC13" s="58">
        <f t="shared" ca="1" si="11"/>
        <v>7</v>
      </c>
    </row>
    <row r="14" spans="7:31">
      <c r="G14" s="5">
        <v>3</v>
      </c>
      <c r="K14" s="134" t="s">
        <v>36</v>
      </c>
      <c r="L14" s="11">
        <v>1292</v>
      </c>
      <c r="M14" s="11">
        <v>1064</v>
      </c>
      <c r="N14" s="11">
        <v>1092</v>
      </c>
      <c r="O14" s="11">
        <v>987</v>
      </c>
      <c r="P14" s="11">
        <v>611</v>
      </c>
      <c r="Q14" s="11">
        <v>493</v>
      </c>
      <c r="R14" s="11">
        <v>449</v>
      </c>
      <c r="U14" s="52">
        <f t="shared" ca="1" si="3"/>
        <v>651168</v>
      </c>
      <c r="V14" s="52">
        <f t="shared" ca="1" si="4"/>
        <v>446880</v>
      </c>
      <c r="W14" s="52">
        <f t="shared" ca="1" si="5"/>
        <v>851760</v>
      </c>
      <c r="X14" s="52">
        <f t="shared" ca="1" si="6"/>
        <v>1324554</v>
      </c>
      <c r="Y14" s="52">
        <f t="shared" ca="1" si="7"/>
        <v>278005</v>
      </c>
      <c r="Z14" s="52">
        <f t="shared" ca="1" si="8"/>
        <v>153816</v>
      </c>
      <c r="AA14" s="52">
        <f t="shared" ca="1" si="9"/>
        <v>563944</v>
      </c>
      <c r="AB14" s="53">
        <f t="shared" ca="1" si="10"/>
        <v>4270127</v>
      </c>
      <c r="AC14" s="58">
        <f t="shared" ca="1" si="11"/>
        <v>4</v>
      </c>
    </row>
    <row r="15" spans="7:31">
      <c r="G15" s="5">
        <v>4</v>
      </c>
      <c r="K15" s="134" t="s">
        <v>37</v>
      </c>
      <c r="L15" s="11">
        <v>1271</v>
      </c>
      <c r="M15" s="11">
        <v>1247</v>
      </c>
      <c r="N15" s="11">
        <v>1079</v>
      </c>
      <c r="O15" s="11">
        <v>950</v>
      </c>
      <c r="P15" s="11">
        <v>689</v>
      </c>
      <c r="Q15" s="11">
        <v>300</v>
      </c>
      <c r="R15" s="11">
        <v>445</v>
      </c>
      <c r="U15" s="52">
        <f t="shared" ca="1" si="3"/>
        <v>640584</v>
      </c>
      <c r="V15" s="52">
        <f t="shared" ca="1" si="4"/>
        <v>523740</v>
      </c>
      <c r="W15" s="52">
        <f t="shared" ca="1" si="5"/>
        <v>841620</v>
      </c>
      <c r="X15" s="52">
        <f t="shared" ca="1" si="6"/>
        <v>1274900</v>
      </c>
      <c r="Y15" s="52">
        <f t="shared" ca="1" si="7"/>
        <v>313495</v>
      </c>
      <c r="Z15" s="52">
        <f t="shared" ca="1" si="8"/>
        <v>93600</v>
      </c>
      <c r="AA15" s="52">
        <f t="shared" ca="1" si="9"/>
        <v>558920</v>
      </c>
      <c r="AB15" s="53">
        <f t="shared" ca="1" si="10"/>
        <v>4246859</v>
      </c>
      <c r="AC15" s="58">
        <f t="shared" ca="1" si="11"/>
        <v>5</v>
      </c>
    </row>
    <row r="16" spans="7:31">
      <c r="G16" s="5">
        <v>5</v>
      </c>
      <c r="K16" s="134" t="s">
        <v>38</v>
      </c>
      <c r="L16" s="11">
        <v>1158</v>
      </c>
      <c r="M16" s="11">
        <v>1060</v>
      </c>
      <c r="N16" s="11">
        <v>742</v>
      </c>
      <c r="O16" s="11">
        <v>696</v>
      </c>
      <c r="P16" s="11">
        <v>561</v>
      </c>
      <c r="Q16" s="11">
        <v>389</v>
      </c>
      <c r="R16" s="11">
        <v>307</v>
      </c>
      <c r="U16" s="52">
        <f t="shared" ca="1" si="3"/>
        <v>583632</v>
      </c>
      <c r="V16" s="52">
        <f t="shared" ca="1" si="4"/>
        <v>445200</v>
      </c>
      <c r="W16" s="52">
        <f t="shared" ca="1" si="5"/>
        <v>578760</v>
      </c>
      <c r="X16" s="52">
        <f t="shared" ca="1" si="6"/>
        <v>934032</v>
      </c>
      <c r="Y16" s="52">
        <f t="shared" ca="1" si="7"/>
        <v>255255</v>
      </c>
      <c r="Z16" s="52">
        <f t="shared" ca="1" si="8"/>
        <v>121368</v>
      </c>
      <c r="AA16" s="52">
        <f t="shared" ca="1" si="9"/>
        <v>385592</v>
      </c>
      <c r="AB16" s="53">
        <f t="shared" ca="1" si="10"/>
        <v>3303839</v>
      </c>
      <c r="AC16" s="58">
        <f t="shared" ca="1" si="11"/>
        <v>8</v>
      </c>
    </row>
    <row r="17" spans="7:29">
      <c r="G17" s="5">
        <v>6</v>
      </c>
      <c r="K17" s="134" t="s">
        <v>39</v>
      </c>
      <c r="L17" s="11">
        <v>1178</v>
      </c>
      <c r="M17" s="11">
        <v>1283</v>
      </c>
      <c r="N17" s="11">
        <v>1077</v>
      </c>
      <c r="O17" s="11">
        <v>1103</v>
      </c>
      <c r="P17" s="11">
        <v>714</v>
      </c>
      <c r="Q17" s="11">
        <v>603</v>
      </c>
      <c r="R17" s="11">
        <v>477</v>
      </c>
      <c r="U17" s="52">
        <f t="shared" ca="1" si="3"/>
        <v>593712</v>
      </c>
      <c r="V17" s="52">
        <f t="shared" ca="1" si="4"/>
        <v>538860</v>
      </c>
      <c r="W17" s="52">
        <f t="shared" ca="1" si="5"/>
        <v>840060</v>
      </c>
      <c r="X17" s="52">
        <f t="shared" ca="1" si="6"/>
        <v>1480226</v>
      </c>
      <c r="Y17" s="52">
        <f t="shared" ca="1" si="7"/>
        <v>324870</v>
      </c>
      <c r="Z17" s="52">
        <f t="shared" ca="1" si="8"/>
        <v>188136</v>
      </c>
      <c r="AA17" s="52">
        <f t="shared" ca="1" si="9"/>
        <v>599112</v>
      </c>
      <c r="AB17" s="53">
        <f t="shared" ca="1" si="10"/>
        <v>4564976</v>
      </c>
      <c r="AC17" s="58">
        <f t="shared" ca="1" si="11"/>
        <v>3</v>
      </c>
    </row>
    <row r="18" spans="7:29">
      <c r="G18" s="5">
        <v>7</v>
      </c>
      <c r="K18" s="134" t="s">
        <v>40</v>
      </c>
      <c r="L18" s="11">
        <v>1298</v>
      </c>
      <c r="M18" s="11">
        <v>1599</v>
      </c>
      <c r="N18" s="11">
        <v>1130</v>
      </c>
      <c r="O18" s="11">
        <v>1324</v>
      </c>
      <c r="P18" s="11">
        <v>733</v>
      </c>
      <c r="Q18" s="11">
        <v>466</v>
      </c>
      <c r="R18" s="11">
        <v>583</v>
      </c>
      <c r="U18" s="52">
        <f t="shared" ca="1" si="3"/>
        <v>654192</v>
      </c>
      <c r="V18" s="52">
        <f t="shared" ca="1" si="4"/>
        <v>671580</v>
      </c>
      <c r="W18" s="52">
        <f t="shared" ca="1" si="5"/>
        <v>881400</v>
      </c>
      <c r="X18" s="52">
        <f t="shared" ca="1" si="6"/>
        <v>1776808</v>
      </c>
      <c r="Y18" s="52">
        <f t="shared" ca="1" si="7"/>
        <v>333515</v>
      </c>
      <c r="Z18" s="52">
        <f t="shared" ca="1" si="8"/>
        <v>145392</v>
      </c>
      <c r="AA18" s="52">
        <f t="shared" ca="1" si="9"/>
        <v>732248</v>
      </c>
      <c r="AB18" s="53">
        <f t="shared" ca="1" si="10"/>
        <v>5195135</v>
      </c>
      <c r="AC18" s="58">
        <f t="shared" ca="1" si="11"/>
        <v>1</v>
      </c>
    </row>
    <row r="19" spans="7:29">
      <c r="G19" s="5">
        <v>8</v>
      </c>
      <c r="K19" s="134" t="s">
        <v>41</v>
      </c>
      <c r="L19" s="11">
        <v>1462</v>
      </c>
      <c r="M19" s="11">
        <v>1376</v>
      </c>
      <c r="N19" s="11">
        <v>1224</v>
      </c>
      <c r="O19" s="11">
        <v>1171</v>
      </c>
      <c r="P19" s="11">
        <v>689</v>
      </c>
      <c r="Q19" s="11">
        <v>450</v>
      </c>
      <c r="R19" s="11">
        <v>538</v>
      </c>
      <c r="U19" s="52">
        <f t="shared" ca="1" si="3"/>
        <v>736848</v>
      </c>
      <c r="V19" s="52">
        <f t="shared" ca="1" si="4"/>
        <v>577920</v>
      </c>
      <c r="W19" s="52">
        <f t="shared" ca="1" si="5"/>
        <v>954720</v>
      </c>
      <c r="X19" s="52">
        <f t="shared" ca="1" si="6"/>
        <v>1571482</v>
      </c>
      <c r="Y19" s="52">
        <f t="shared" ca="1" si="7"/>
        <v>313495</v>
      </c>
      <c r="Z19" s="52">
        <f t="shared" ca="1" si="8"/>
        <v>140400</v>
      </c>
      <c r="AA19" s="52">
        <f t="shared" ca="1" si="9"/>
        <v>675728</v>
      </c>
      <c r="AB19" s="53">
        <f t="shared" ca="1" si="10"/>
        <v>4970593</v>
      </c>
      <c r="AC19" s="58">
        <f t="shared" ca="1" si="11"/>
        <v>2</v>
      </c>
    </row>
    <row r="20" spans="7:29">
      <c r="G20" s="5">
        <v>9</v>
      </c>
      <c r="K20" s="134" t="s">
        <v>42</v>
      </c>
      <c r="L20" s="11">
        <v>1019</v>
      </c>
      <c r="M20" s="11">
        <v>895</v>
      </c>
      <c r="N20" s="11">
        <v>950</v>
      </c>
      <c r="O20" s="11">
        <v>930</v>
      </c>
      <c r="P20" s="11">
        <v>581</v>
      </c>
      <c r="Q20" s="11">
        <v>438</v>
      </c>
      <c r="R20" s="11">
        <v>354</v>
      </c>
      <c r="U20" s="52">
        <f t="shared" ca="1" si="3"/>
        <v>513576</v>
      </c>
      <c r="V20" s="52">
        <f t="shared" ca="1" si="4"/>
        <v>375900</v>
      </c>
      <c r="W20" s="52">
        <f t="shared" ca="1" si="5"/>
        <v>741000</v>
      </c>
      <c r="X20" s="52">
        <f t="shared" ca="1" si="6"/>
        <v>1248060</v>
      </c>
      <c r="Y20" s="52">
        <f t="shared" ca="1" si="7"/>
        <v>264355</v>
      </c>
      <c r="Z20" s="52">
        <f t="shared" ca="1" si="8"/>
        <v>136656</v>
      </c>
      <c r="AA20" s="52">
        <f t="shared" ca="1" si="9"/>
        <v>444624</v>
      </c>
      <c r="AB20" s="53">
        <f t="shared" ca="1" si="10"/>
        <v>3724171</v>
      </c>
      <c r="AC20" s="58">
        <f t="shared" ca="1" si="11"/>
        <v>6</v>
      </c>
    </row>
    <row r="21" spans="7:29">
      <c r="G21" s="5">
        <v>10</v>
      </c>
      <c r="K21" s="134" t="s">
        <v>43</v>
      </c>
      <c r="L21" s="11">
        <v>939</v>
      </c>
      <c r="M21" s="11">
        <v>920</v>
      </c>
      <c r="N21" s="11">
        <v>711</v>
      </c>
      <c r="O21" s="11">
        <v>554</v>
      </c>
      <c r="P21" s="11">
        <v>353</v>
      </c>
      <c r="Q21" s="11">
        <v>261</v>
      </c>
      <c r="R21" s="11">
        <v>227</v>
      </c>
      <c r="U21" s="52">
        <f t="shared" ca="1" si="3"/>
        <v>473256</v>
      </c>
      <c r="V21" s="52">
        <f t="shared" ca="1" si="4"/>
        <v>386400</v>
      </c>
      <c r="W21" s="52">
        <f t="shared" ca="1" si="5"/>
        <v>554580</v>
      </c>
      <c r="X21" s="52">
        <f t="shared" ca="1" si="6"/>
        <v>743468</v>
      </c>
      <c r="Y21" s="52">
        <f t="shared" ca="1" si="7"/>
        <v>160615</v>
      </c>
      <c r="Z21" s="52">
        <f t="shared" ca="1" si="8"/>
        <v>81432</v>
      </c>
      <c r="AA21" s="52">
        <f t="shared" ca="1" si="9"/>
        <v>285112</v>
      </c>
      <c r="AB21" s="53">
        <f t="shared" ca="1" si="10"/>
        <v>2684863</v>
      </c>
      <c r="AC21" s="58">
        <f t="shared" ca="1" si="11"/>
        <v>9</v>
      </c>
    </row>
    <row r="22" spans="7:29">
      <c r="G22" s="5">
        <v>11</v>
      </c>
      <c r="K22" s="134" t="s">
        <v>44</v>
      </c>
      <c r="L22" s="11">
        <v>877</v>
      </c>
      <c r="M22" s="11">
        <v>566</v>
      </c>
      <c r="N22" s="11">
        <v>623</v>
      </c>
      <c r="O22" s="11">
        <v>423</v>
      </c>
      <c r="P22" s="11">
        <v>332</v>
      </c>
      <c r="Q22" s="11">
        <v>237</v>
      </c>
      <c r="R22" s="11">
        <v>219</v>
      </c>
      <c r="U22" s="52">
        <f t="shared" ca="1" si="3"/>
        <v>442008</v>
      </c>
      <c r="V22" s="52">
        <f t="shared" ca="1" si="4"/>
        <v>237720</v>
      </c>
      <c r="W22" s="52">
        <f t="shared" ca="1" si="5"/>
        <v>485940</v>
      </c>
      <c r="X22" s="52">
        <f t="shared" ca="1" si="6"/>
        <v>567666</v>
      </c>
      <c r="Y22" s="52">
        <f t="shared" ca="1" si="7"/>
        <v>151060</v>
      </c>
      <c r="Z22" s="52">
        <f t="shared" ca="1" si="8"/>
        <v>73944</v>
      </c>
      <c r="AA22" s="52">
        <f t="shared" ca="1" si="9"/>
        <v>275064</v>
      </c>
      <c r="AB22" s="53">
        <f t="shared" ca="1" si="10"/>
        <v>2233402</v>
      </c>
      <c r="AC22" s="58">
        <f t="shared" ca="1" si="11"/>
        <v>11</v>
      </c>
    </row>
    <row r="23" spans="7:29">
      <c r="G23" s="5">
        <v>12</v>
      </c>
      <c r="K23" s="134" t="s">
        <v>45</v>
      </c>
      <c r="L23" s="11">
        <v>568</v>
      </c>
      <c r="M23" s="11">
        <v>715</v>
      </c>
      <c r="N23" s="11">
        <v>566</v>
      </c>
      <c r="O23" s="11">
        <v>517</v>
      </c>
      <c r="P23" s="11">
        <v>324</v>
      </c>
      <c r="Q23" s="11">
        <v>205</v>
      </c>
      <c r="R23" s="11">
        <v>220</v>
      </c>
      <c r="U23" s="52">
        <f t="shared" ca="1" si="3"/>
        <v>286272</v>
      </c>
      <c r="V23" s="52">
        <f t="shared" ca="1" si="4"/>
        <v>300300</v>
      </c>
      <c r="W23" s="52">
        <f t="shared" ca="1" si="5"/>
        <v>441480</v>
      </c>
      <c r="X23" s="52">
        <f t="shared" ca="1" si="6"/>
        <v>693814</v>
      </c>
      <c r="Y23" s="52">
        <f t="shared" ca="1" si="7"/>
        <v>147420</v>
      </c>
      <c r="Z23" s="52">
        <f t="shared" ca="1" si="8"/>
        <v>63960</v>
      </c>
      <c r="AA23" s="52">
        <f t="shared" ca="1" si="9"/>
        <v>276320</v>
      </c>
      <c r="AB23" s="53">
        <f t="shared" ca="1" si="10"/>
        <v>2209566</v>
      </c>
      <c r="AC23" s="58">
        <f t="shared" ca="1" si="11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G1:AE23"/>
  <sheetViews>
    <sheetView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2" style="9" bestFit="1" customWidth="1"/>
    <col min="12" max="18" width="6.7109375" style="11" customWidth="1"/>
    <col min="19" max="19" width="3.7109375" style="35" customWidth="1"/>
    <col min="20" max="20" width="5.7109375" style="11" customWidth="1"/>
    <col min="21" max="27" width="9.7109375" style="11" customWidth="1"/>
    <col min="28" max="28" width="11.42578125" style="43"/>
    <col min="29" max="29" width="5.28515625" style="49" bestFit="1" customWidth="1"/>
    <col min="30" max="16384" width="11.42578125" style="1"/>
  </cols>
  <sheetData>
    <row r="1" spans="7:31" ht="8.1" customHeight="1"/>
    <row r="2" spans="7:31" s="6" customFormat="1" ht="8.1" customHeight="1">
      <c r="G2" s="5"/>
      <c r="K2" s="27"/>
      <c r="L2" s="11"/>
      <c r="M2" s="11"/>
      <c r="N2" s="11"/>
      <c r="O2" s="11"/>
      <c r="P2" s="11"/>
      <c r="Q2" s="11"/>
      <c r="R2" s="11"/>
      <c r="S2" s="35"/>
      <c r="T2" s="11"/>
      <c r="U2" s="11"/>
      <c r="V2" s="11"/>
      <c r="W2" s="11"/>
      <c r="X2" s="11"/>
      <c r="Y2" s="11"/>
      <c r="Z2" s="11"/>
      <c r="AA2" s="11"/>
      <c r="AB2" s="43"/>
      <c r="AC2" s="49"/>
    </row>
    <row r="3" spans="7:31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36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33" customFormat="1" ht="15" customHeight="1">
      <c r="G4" s="5">
        <v>-7</v>
      </c>
      <c r="S4" s="37"/>
      <c r="T4" s="33" t="s">
        <v>61</v>
      </c>
      <c r="U4" s="33">
        <v>1</v>
      </c>
      <c r="V4" s="33">
        <v>2</v>
      </c>
      <c r="W4" s="33">
        <v>3</v>
      </c>
      <c r="X4" s="33">
        <v>4</v>
      </c>
      <c r="Y4" s="33">
        <v>5</v>
      </c>
      <c r="Z4" s="33">
        <v>6</v>
      </c>
      <c r="AA4" s="33">
        <v>7</v>
      </c>
      <c r="AB4" s="3"/>
      <c r="AC4" s="50"/>
    </row>
    <row r="5" spans="7:31" ht="15" customHeight="1">
      <c r="G5" s="5">
        <v>-6</v>
      </c>
      <c r="S5" s="38">
        <v>3</v>
      </c>
      <c r="T5" s="40" t="s">
        <v>63</v>
      </c>
      <c r="U5" s="65">
        <f t="shared" ref="U5:AA5" ca="1" si="0">OFFSET(rP1.Knoten,U$4,$S$5)</f>
        <v>492</v>
      </c>
      <c r="V5" s="65">
        <f t="shared" ca="1" si="0"/>
        <v>400</v>
      </c>
      <c r="W5" s="65">
        <f t="shared" ca="1" si="0"/>
        <v>755</v>
      </c>
      <c r="X5" s="65">
        <f t="shared" ca="1" si="0"/>
        <v>1005</v>
      </c>
      <c r="Y5" s="65">
        <f t="shared" ca="1" si="0"/>
        <v>516</v>
      </c>
      <c r="Z5" s="65">
        <f t="shared" ca="1" si="0"/>
        <v>300</v>
      </c>
      <c r="AA5" s="65">
        <f t="shared" ca="1" si="0"/>
        <v>0</v>
      </c>
      <c r="AB5" s="44"/>
      <c r="AC5" s="51"/>
    </row>
    <row r="6" spans="7:31" s="6" customFormat="1" ht="8.1" customHeight="1" thickBot="1">
      <c r="G6" s="5">
        <v>-5</v>
      </c>
      <c r="K6" s="27"/>
      <c r="L6" s="11"/>
      <c r="M6" s="11"/>
      <c r="N6" s="11"/>
      <c r="O6" s="11"/>
      <c r="P6" s="11"/>
      <c r="Q6" s="11"/>
      <c r="R6" s="11"/>
      <c r="S6" s="35"/>
      <c r="T6" s="11"/>
      <c r="U6" s="11"/>
      <c r="V6" s="11"/>
      <c r="W6" s="11"/>
      <c r="X6" s="11"/>
      <c r="Y6" s="11"/>
      <c r="Z6" s="11"/>
      <c r="AA6" s="11"/>
      <c r="AB6" s="43"/>
      <c r="AC6" s="49"/>
    </row>
    <row r="7" spans="7:31" s="4" customFormat="1" ht="15" customHeight="1">
      <c r="G7" s="5">
        <v>-4</v>
      </c>
      <c r="K7" s="113">
        <v>2007</v>
      </c>
      <c r="L7" s="52">
        <f t="shared" ref="L7:R7" si="1">SUMIF(L$12:L$23,"&lt;&gt;#NV")</f>
        <v>13892</v>
      </c>
      <c r="M7" s="52">
        <f t="shared" si="1"/>
        <v>12250</v>
      </c>
      <c r="N7" s="52">
        <f t="shared" si="1"/>
        <v>9413</v>
      </c>
      <c r="O7" s="52">
        <f t="shared" si="1"/>
        <v>7801</v>
      </c>
      <c r="P7" s="52">
        <f t="shared" si="1"/>
        <v>4646</v>
      </c>
      <c r="Q7" s="52">
        <f t="shared" si="1"/>
        <v>2696</v>
      </c>
      <c r="R7" s="52">
        <f t="shared" si="1"/>
        <v>0</v>
      </c>
      <c r="S7" s="42" t="s">
        <v>62</v>
      </c>
      <c r="T7" s="30"/>
      <c r="U7" s="52">
        <f t="shared" ref="U7:AA7" ca="1" si="2">SUMIF(U$12:U$23,"&lt;&gt;#NV")</f>
        <v>6834864</v>
      </c>
      <c r="V7" s="52">
        <f t="shared" ca="1" si="2"/>
        <v>4900000</v>
      </c>
      <c r="W7" s="52">
        <f t="shared" ca="1" si="2"/>
        <v>7106815</v>
      </c>
      <c r="X7" s="52">
        <f t="shared" ca="1" si="2"/>
        <v>7840005</v>
      </c>
      <c r="Y7" s="52">
        <f t="shared" ca="1" si="2"/>
        <v>2397336</v>
      </c>
      <c r="Z7" s="52">
        <f t="shared" ca="1" si="2"/>
        <v>808800</v>
      </c>
      <c r="AA7" s="52">
        <f t="shared" si="2"/>
        <v>0</v>
      </c>
      <c r="AB7" s="53">
        <f ca="1">SUM(U7:AA7)</f>
        <v>29887820</v>
      </c>
      <c r="AC7" s="49"/>
    </row>
    <row r="8" spans="7:31" ht="15" customHeight="1">
      <c r="G8" s="57">
        <f>COUNT($L$12:$L$23)</f>
        <v>12</v>
      </c>
      <c r="K8" s="55" t="str">
        <f>INDEX($K$12:$K$23,$G$8,1)</f>
        <v>Dezember</v>
      </c>
      <c r="L8" s="32"/>
      <c r="M8" s="32"/>
      <c r="N8" s="32"/>
      <c r="O8" s="32"/>
      <c r="P8" s="32"/>
      <c r="Q8" s="32"/>
      <c r="R8" s="32"/>
      <c r="S8" s="41"/>
      <c r="U8" s="32"/>
      <c r="V8" s="32"/>
      <c r="W8" s="32"/>
      <c r="X8" s="32"/>
      <c r="Y8" s="32"/>
      <c r="Z8" s="32"/>
      <c r="AA8" s="32"/>
      <c r="AB8" s="46"/>
    </row>
    <row r="9" spans="7:31" ht="8.1" customHeight="1"/>
    <row r="10" spans="7:31" ht="8.1" customHeight="1"/>
    <row r="11" spans="7:31" ht="52.5">
      <c r="G11" s="5">
        <v>0</v>
      </c>
      <c r="K11" s="14" t="s">
        <v>11</v>
      </c>
      <c r="L11" s="13" t="s">
        <v>0</v>
      </c>
      <c r="M11" s="13" t="s">
        <v>1</v>
      </c>
      <c r="N11" s="13" t="s">
        <v>2</v>
      </c>
      <c r="O11" s="13" t="s">
        <v>3</v>
      </c>
      <c r="P11" s="13" t="s">
        <v>4</v>
      </c>
      <c r="Q11" s="13" t="s">
        <v>115</v>
      </c>
      <c r="R11" s="13" t="s">
        <v>5</v>
      </c>
      <c r="U11" s="13" t="s">
        <v>0</v>
      </c>
      <c r="V11" s="13" t="s">
        <v>1</v>
      </c>
      <c r="W11" s="13" t="s">
        <v>2</v>
      </c>
      <c r="X11" s="13" t="s">
        <v>3</v>
      </c>
      <c r="Y11" s="13" t="s">
        <v>4</v>
      </c>
      <c r="Z11" s="13" t="s">
        <v>115</v>
      </c>
      <c r="AA11" s="13" t="s">
        <v>5</v>
      </c>
      <c r="AB11" s="45" t="s">
        <v>64</v>
      </c>
      <c r="AC11" s="49" t="s">
        <v>65</v>
      </c>
    </row>
    <row r="12" spans="7:31">
      <c r="G12" s="5">
        <v>1</v>
      </c>
      <c r="K12" s="134" t="s">
        <v>34</v>
      </c>
      <c r="L12" s="11">
        <v>755</v>
      </c>
      <c r="M12" s="11">
        <v>781</v>
      </c>
      <c r="N12" s="11">
        <v>480</v>
      </c>
      <c r="O12" s="11">
        <v>460</v>
      </c>
      <c r="P12" s="11">
        <v>259</v>
      </c>
      <c r="Q12" s="11">
        <v>189</v>
      </c>
      <c r="R12" s="11" t="e">
        <v>#N/A</v>
      </c>
      <c r="U12" s="52">
        <f t="shared" ref="U12:U23" ca="1" si="3">L12*U$5</f>
        <v>371460</v>
      </c>
      <c r="V12" s="52">
        <f t="shared" ref="V12:V23" ca="1" si="4">M12*V$5</f>
        <v>312400</v>
      </c>
      <c r="W12" s="52">
        <f t="shared" ref="W12:W23" ca="1" si="5">N12*W$5</f>
        <v>362400</v>
      </c>
      <c r="X12" s="52">
        <f t="shared" ref="X12:X23" ca="1" si="6">O12*X$5</f>
        <v>462300</v>
      </c>
      <c r="Y12" s="52">
        <f t="shared" ref="Y12:Y23" ca="1" si="7">P12*Y$5</f>
        <v>133644</v>
      </c>
      <c r="Z12" s="52">
        <f t="shared" ref="Z12:Z23" ca="1" si="8">Q12*Z$5</f>
        <v>56700</v>
      </c>
      <c r="AA12" s="52"/>
      <c r="AB12" s="53">
        <f t="shared" ref="AB12:AB23" ca="1" si="9">SUM($U12:$AA12)</f>
        <v>1698904</v>
      </c>
      <c r="AC12" s="58">
        <f t="shared" ref="AC12:AC23" ca="1" si="10">RANK($AB12,OFFSET($AB$12:$AB$23,0,0,$G$8,1),0)</f>
        <v>10</v>
      </c>
    </row>
    <row r="13" spans="7:31">
      <c r="G13" s="5">
        <v>2</v>
      </c>
      <c r="K13" s="134" t="s">
        <v>35</v>
      </c>
      <c r="L13" s="11">
        <v>1027</v>
      </c>
      <c r="M13" s="11">
        <v>766</v>
      </c>
      <c r="N13" s="11">
        <v>801</v>
      </c>
      <c r="O13" s="11">
        <v>631</v>
      </c>
      <c r="P13" s="11">
        <v>430</v>
      </c>
      <c r="Q13" s="11">
        <v>187</v>
      </c>
      <c r="R13" s="11" t="e">
        <v>#N/A</v>
      </c>
      <c r="U13" s="52">
        <f t="shared" ca="1" si="3"/>
        <v>505284</v>
      </c>
      <c r="V13" s="52">
        <f t="shared" ca="1" si="4"/>
        <v>306400</v>
      </c>
      <c r="W13" s="52">
        <f t="shared" ca="1" si="5"/>
        <v>604755</v>
      </c>
      <c r="X13" s="52">
        <f t="shared" ca="1" si="6"/>
        <v>634155</v>
      </c>
      <c r="Y13" s="52">
        <f t="shared" ca="1" si="7"/>
        <v>221880</v>
      </c>
      <c r="Z13" s="52">
        <f t="shared" ca="1" si="8"/>
        <v>56100</v>
      </c>
      <c r="AA13" s="52"/>
      <c r="AB13" s="53">
        <f t="shared" ca="1" si="9"/>
        <v>2328574</v>
      </c>
      <c r="AC13" s="58">
        <f t="shared" ca="1" si="10"/>
        <v>8</v>
      </c>
    </row>
    <row r="14" spans="7:31">
      <c r="G14" s="5">
        <v>3</v>
      </c>
      <c r="K14" s="134" t="s">
        <v>36</v>
      </c>
      <c r="L14" s="11">
        <v>1438</v>
      </c>
      <c r="M14" s="11">
        <v>1095</v>
      </c>
      <c r="N14" s="11">
        <v>926</v>
      </c>
      <c r="O14" s="11">
        <v>784</v>
      </c>
      <c r="P14" s="11">
        <v>441</v>
      </c>
      <c r="Q14" s="11">
        <v>318</v>
      </c>
      <c r="R14" s="11" t="e">
        <v>#N/A</v>
      </c>
      <c r="U14" s="52">
        <f t="shared" ca="1" si="3"/>
        <v>707496</v>
      </c>
      <c r="V14" s="52">
        <f t="shared" ca="1" si="4"/>
        <v>438000</v>
      </c>
      <c r="W14" s="52">
        <f t="shared" ca="1" si="5"/>
        <v>699130</v>
      </c>
      <c r="X14" s="52">
        <f t="shared" ca="1" si="6"/>
        <v>787920</v>
      </c>
      <c r="Y14" s="52">
        <f t="shared" ca="1" si="7"/>
        <v>227556</v>
      </c>
      <c r="Z14" s="52">
        <f t="shared" ca="1" si="8"/>
        <v>95400</v>
      </c>
      <c r="AA14" s="52"/>
      <c r="AB14" s="53">
        <f t="shared" ca="1" si="9"/>
        <v>2955502</v>
      </c>
      <c r="AC14" s="58">
        <f t="shared" ca="1" si="10"/>
        <v>5</v>
      </c>
    </row>
    <row r="15" spans="7:31">
      <c r="G15" s="5">
        <v>4</v>
      </c>
      <c r="K15" s="134" t="s">
        <v>37</v>
      </c>
      <c r="L15" s="11">
        <v>1362</v>
      </c>
      <c r="M15" s="11">
        <v>1297</v>
      </c>
      <c r="N15" s="11">
        <v>953</v>
      </c>
      <c r="O15" s="11">
        <v>776</v>
      </c>
      <c r="P15" s="11">
        <v>509</v>
      </c>
      <c r="Q15" s="11">
        <v>174</v>
      </c>
      <c r="R15" s="11" t="e">
        <v>#N/A</v>
      </c>
      <c r="U15" s="52">
        <f t="shared" ca="1" si="3"/>
        <v>670104</v>
      </c>
      <c r="V15" s="52">
        <f t="shared" ca="1" si="4"/>
        <v>518800</v>
      </c>
      <c r="W15" s="52">
        <f t="shared" ca="1" si="5"/>
        <v>719515</v>
      </c>
      <c r="X15" s="52">
        <f t="shared" ca="1" si="6"/>
        <v>779880</v>
      </c>
      <c r="Y15" s="52">
        <f t="shared" ca="1" si="7"/>
        <v>262644</v>
      </c>
      <c r="Z15" s="52">
        <f t="shared" ca="1" si="8"/>
        <v>52200</v>
      </c>
      <c r="AA15" s="52"/>
      <c r="AB15" s="53">
        <f t="shared" ca="1" si="9"/>
        <v>3003143</v>
      </c>
      <c r="AC15" s="58">
        <f t="shared" ca="1" si="10"/>
        <v>3</v>
      </c>
    </row>
    <row r="16" spans="7:31">
      <c r="G16" s="5">
        <v>5</v>
      </c>
      <c r="K16" s="134" t="s">
        <v>38</v>
      </c>
      <c r="L16" s="11">
        <v>1287</v>
      </c>
      <c r="M16" s="11">
        <v>1038</v>
      </c>
      <c r="N16" s="11">
        <v>658</v>
      </c>
      <c r="O16" s="11">
        <v>527</v>
      </c>
      <c r="P16" s="11">
        <v>400</v>
      </c>
      <c r="Q16" s="11">
        <v>233</v>
      </c>
      <c r="R16" s="11" t="e">
        <v>#N/A</v>
      </c>
      <c r="U16" s="52">
        <f t="shared" ca="1" si="3"/>
        <v>633204</v>
      </c>
      <c r="V16" s="52">
        <f t="shared" ca="1" si="4"/>
        <v>415200</v>
      </c>
      <c r="W16" s="52">
        <f t="shared" ca="1" si="5"/>
        <v>496790</v>
      </c>
      <c r="X16" s="52">
        <f t="shared" ca="1" si="6"/>
        <v>529635</v>
      </c>
      <c r="Y16" s="52">
        <f t="shared" ca="1" si="7"/>
        <v>206400</v>
      </c>
      <c r="Z16" s="52">
        <f t="shared" ca="1" si="8"/>
        <v>69900</v>
      </c>
      <c r="AA16" s="52"/>
      <c r="AB16" s="53">
        <f t="shared" ca="1" si="9"/>
        <v>2351129</v>
      </c>
      <c r="AC16" s="58">
        <f t="shared" ca="1" si="10"/>
        <v>7</v>
      </c>
    </row>
    <row r="17" spans="7:29">
      <c r="G17" s="5">
        <v>6</v>
      </c>
      <c r="K17" s="134" t="s">
        <v>39</v>
      </c>
      <c r="L17" s="11">
        <v>1302</v>
      </c>
      <c r="M17" s="11">
        <v>1229</v>
      </c>
      <c r="N17" s="11">
        <v>939</v>
      </c>
      <c r="O17" s="11">
        <v>782</v>
      </c>
      <c r="P17" s="11">
        <v>500</v>
      </c>
      <c r="Q17" s="11">
        <v>370</v>
      </c>
      <c r="R17" s="11" t="e">
        <v>#N/A</v>
      </c>
      <c r="U17" s="52">
        <f t="shared" ca="1" si="3"/>
        <v>640584</v>
      </c>
      <c r="V17" s="52">
        <f t="shared" ca="1" si="4"/>
        <v>491600</v>
      </c>
      <c r="W17" s="52">
        <f t="shared" ca="1" si="5"/>
        <v>708945</v>
      </c>
      <c r="X17" s="52">
        <f t="shared" ca="1" si="6"/>
        <v>785910</v>
      </c>
      <c r="Y17" s="52">
        <f t="shared" ca="1" si="7"/>
        <v>258000</v>
      </c>
      <c r="Z17" s="52">
        <f t="shared" ca="1" si="8"/>
        <v>111000</v>
      </c>
      <c r="AA17" s="52"/>
      <c r="AB17" s="53">
        <f t="shared" ca="1" si="9"/>
        <v>2996039</v>
      </c>
      <c r="AC17" s="58">
        <f t="shared" ca="1" si="10"/>
        <v>4</v>
      </c>
    </row>
    <row r="18" spans="7:29">
      <c r="G18" s="5">
        <v>7</v>
      </c>
      <c r="K18" s="134" t="s">
        <v>40</v>
      </c>
      <c r="L18" s="11">
        <v>1431</v>
      </c>
      <c r="M18" s="11">
        <v>1553</v>
      </c>
      <c r="N18" s="11">
        <v>987</v>
      </c>
      <c r="O18" s="11">
        <v>1079</v>
      </c>
      <c r="P18" s="11">
        <v>522</v>
      </c>
      <c r="Q18" s="11">
        <v>261</v>
      </c>
      <c r="R18" s="11" t="e">
        <v>#N/A</v>
      </c>
      <c r="U18" s="52">
        <f t="shared" ca="1" si="3"/>
        <v>704052</v>
      </c>
      <c r="V18" s="52">
        <f t="shared" ca="1" si="4"/>
        <v>621200</v>
      </c>
      <c r="W18" s="52">
        <f t="shared" ca="1" si="5"/>
        <v>745185</v>
      </c>
      <c r="X18" s="52">
        <f t="shared" ca="1" si="6"/>
        <v>1084395</v>
      </c>
      <c r="Y18" s="52">
        <f t="shared" ca="1" si="7"/>
        <v>269352</v>
      </c>
      <c r="Z18" s="52">
        <f t="shared" ca="1" si="8"/>
        <v>78300</v>
      </c>
      <c r="AA18" s="52"/>
      <c r="AB18" s="53">
        <f t="shared" ca="1" si="9"/>
        <v>3502484</v>
      </c>
      <c r="AC18" s="58">
        <f t="shared" ca="1" si="10"/>
        <v>1</v>
      </c>
    </row>
    <row r="19" spans="7:29">
      <c r="G19" s="5">
        <v>8</v>
      </c>
      <c r="K19" s="134" t="s">
        <v>41</v>
      </c>
      <c r="L19" s="11">
        <v>1574</v>
      </c>
      <c r="M19" s="11">
        <v>1408</v>
      </c>
      <c r="N19" s="11">
        <v>1088</v>
      </c>
      <c r="O19" s="11">
        <v>886</v>
      </c>
      <c r="P19" s="11">
        <v>473</v>
      </c>
      <c r="Q19" s="11">
        <v>269</v>
      </c>
      <c r="R19" s="11" t="e">
        <v>#N/A</v>
      </c>
      <c r="U19" s="52">
        <f t="shared" ca="1" si="3"/>
        <v>774408</v>
      </c>
      <c r="V19" s="52">
        <f t="shared" ca="1" si="4"/>
        <v>563200</v>
      </c>
      <c r="W19" s="52">
        <f t="shared" ca="1" si="5"/>
        <v>821440</v>
      </c>
      <c r="X19" s="52">
        <f t="shared" ca="1" si="6"/>
        <v>890430</v>
      </c>
      <c r="Y19" s="52">
        <f t="shared" ca="1" si="7"/>
        <v>244068</v>
      </c>
      <c r="Z19" s="52">
        <f t="shared" ca="1" si="8"/>
        <v>80700</v>
      </c>
      <c r="AA19" s="52"/>
      <c r="AB19" s="53">
        <f t="shared" ca="1" si="9"/>
        <v>3374246</v>
      </c>
      <c r="AC19" s="58">
        <f t="shared" ca="1" si="10"/>
        <v>2</v>
      </c>
    </row>
    <row r="20" spans="7:29">
      <c r="G20" s="5">
        <v>9</v>
      </c>
      <c r="K20" s="134" t="s">
        <v>42</v>
      </c>
      <c r="L20" s="11">
        <v>1090</v>
      </c>
      <c r="M20" s="11">
        <v>864</v>
      </c>
      <c r="N20" s="11">
        <v>817</v>
      </c>
      <c r="O20" s="11">
        <v>703</v>
      </c>
      <c r="P20" s="11">
        <v>426</v>
      </c>
      <c r="Q20" s="11">
        <v>268</v>
      </c>
      <c r="R20" s="11" t="e">
        <v>#N/A</v>
      </c>
      <c r="U20" s="52">
        <f t="shared" ca="1" si="3"/>
        <v>536280</v>
      </c>
      <c r="V20" s="52">
        <f t="shared" ca="1" si="4"/>
        <v>345600</v>
      </c>
      <c r="W20" s="52">
        <f t="shared" ca="1" si="5"/>
        <v>616835</v>
      </c>
      <c r="X20" s="52">
        <f t="shared" ca="1" si="6"/>
        <v>706515</v>
      </c>
      <c r="Y20" s="52">
        <f t="shared" ca="1" si="7"/>
        <v>219816</v>
      </c>
      <c r="Z20" s="52">
        <f t="shared" ca="1" si="8"/>
        <v>80400</v>
      </c>
      <c r="AA20" s="52"/>
      <c r="AB20" s="53">
        <f t="shared" ca="1" si="9"/>
        <v>2505446</v>
      </c>
      <c r="AC20" s="58">
        <f t="shared" ca="1" si="10"/>
        <v>6</v>
      </c>
    </row>
    <row r="21" spans="7:29">
      <c r="G21" s="5">
        <v>10</v>
      </c>
      <c r="K21" s="134" t="s">
        <v>43</v>
      </c>
      <c r="L21" s="11">
        <v>1093</v>
      </c>
      <c r="M21" s="11">
        <v>934</v>
      </c>
      <c r="N21" s="11">
        <v>652</v>
      </c>
      <c r="O21" s="11">
        <v>443</v>
      </c>
      <c r="P21" s="11">
        <v>257</v>
      </c>
      <c r="Q21" s="11">
        <v>164</v>
      </c>
      <c r="R21" s="11" t="e">
        <v>#N/A</v>
      </c>
      <c r="U21" s="52">
        <f t="shared" ca="1" si="3"/>
        <v>537756</v>
      </c>
      <c r="V21" s="52">
        <f t="shared" ca="1" si="4"/>
        <v>373600</v>
      </c>
      <c r="W21" s="52">
        <f t="shared" ca="1" si="5"/>
        <v>492260</v>
      </c>
      <c r="X21" s="52">
        <f t="shared" ca="1" si="6"/>
        <v>445215</v>
      </c>
      <c r="Y21" s="52">
        <f t="shared" ca="1" si="7"/>
        <v>132612</v>
      </c>
      <c r="Z21" s="52">
        <f t="shared" ca="1" si="8"/>
        <v>49200</v>
      </c>
      <c r="AA21" s="52"/>
      <c r="AB21" s="53">
        <f t="shared" ca="1" si="9"/>
        <v>2030643</v>
      </c>
      <c r="AC21" s="58">
        <f t="shared" ca="1" si="10"/>
        <v>9</v>
      </c>
    </row>
    <row r="22" spans="7:29">
      <c r="G22" s="5">
        <v>11</v>
      </c>
      <c r="K22" s="134" t="s">
        <v>44</v>
      </c>
      <c r="L22" s="11">
        <v>912</v>
      </c>
      <c r="M22" s="11">
        <v>565</v>
      </c>
      <c r="N22" s="11">
        <v>593</v>
      </c>
      <c r="O22" s="11">
        <v>323</v>
      </c>
      <c r="P22" s="11">
        <v>219</v>
      </c>
      <c r="Q22" s="11">
        <v>136</v>
      </c>
      <c r="R22" s="11" t="e">
        <v>#N/A</v>
      </c>
      <c r="U22" s="52">
        <f t="shared" ca="1" si="3"/>
        <v>448704</v>
      </c>
      <c r="V22" s="52">
        <f t="shared" ca="1" si="4"/>
        <v>226000</v>
      </c>
      <c r="W22" s="52">
        <f t="shared" ca="1" si="5"/>
        <v>447715</v>
      </c>
      <c r="X22" s="52">
        <f t="shared" ca="1" si="6"/>
        <v>324615</v>
      </c>
      <c r="Y22" s="52">
        <f t="shared" ca="1" si="7"/>
        <v>113004</v>
      </c>
      <c r="Z22" s="52">
        <f t="shared" ca="1" si="8"/>
        <v>40800</v>
      </c>
      <c r="AA22" s="52"/>
      <c r="AB22" s="53">
        <f t="shared" ca="1" si="9"/>
        <v>1600838</v>
      </c>
      <c r="AC22" s="58">
        <f t="shared" ca="1" si="10"/>
        <v>11</v>
      </c>
    </row>
    <row r="23" spans="7:29">
      <c r="G23" s="5">
        <v>12</v>
      </c>
      <c r="K23" s="134" t="s">
        <v>45</v>
      </c>
      <c r="L23" s="11">
        <v>621</v>
      </c>
      <c r="M23" s="11">
        <v>720</v>
      </c>
      <c r="N23" s="11">
        <v>519</v>
      </c>
      <c r="O23" s="11">
        <v>407</v>
      </c>
      <c r="P23" s="11">
        <v>210</v>
      </c>
      <c r="Q23" s="11">
        <v>127</v>
      </c>
      <c r="R23" s="11" t="e">
        <v>#N/A</v>
      </c>
      <c r="U23" s="52">
        <f t="shared" ca="1" si="3"/>
        <v>305532</v>
      </c>
      <c r="V23" s="52">
        <f t="shared" ca="1" si="4"/>
        <v>288000</v>
      </c>
      <c r="W23" s="52">
        <f t="shared" ca="1" si="5"/>
        <v>391845</v>
      </c>
      <c r="X23" s="52">
        <f t="shared" ca="1" si="6"/>
        <v>409035</v>
      </c>
      <c r="Y23" s="52">
        <f t="shared" ca="1" si="7"/>
        <v>108360</v>
      </c>
      <c r="Z23" s="52">
        <f t="shared" ca="1" si="8"/>
        <v>38100</v>
      </c>
      <c r="AA23" s="52"/>
      <c r="AB23" s="53">
        <f t="shared" ca="1" si="9"/>
        <v>1540872</v>
      </c>
      <c r="AC23" s="58">
        <f t="shared" ca="1" si="10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V23"/>
  <sheetViews>
    <sheetView workbookViewId="0"/>
  </sheetViews>
  <sheetFormatPr baseColWidth="10" defaultRowHeight="15"/>
  <cols>
    <col min="1" max="6" width="1.7109375" style="6" customWidth="1"/>
    <col min="7" max="7" width="3.42578125" style="5" customWidth="1"/>
    <col min="8" max="10" width="1.7109375" style="6" customWidth="1"/>
    <col min="11" max="11" width="4" style="6" customWidth="1"/>
    <col min="12" max="12" width="11.42578125" style="6"/>
    <col min="13" max="15" width="11.42578125" style="11"/>
    <col min="16" max="18" width="11.42578125" style="6"/>
    <col min="19" max="19" width="3.7109375" style="6" customWidth="1"/>
    <col min="20" max="20" width="5.7109375" style="27" bestFit="1" customWidth="1"/>
    <col min="21" max="21" width="7.7109375" style="27" bestFit="1" customWidth="1"/>
    <col min="22" max="16384" width="11.42578125" style="6"/>
  </cols>
  <sheetData>
    <row r="1" spans="2:22" ht="8.1" customHeight="1"/>
    <row r="2" spans="2:22" ht="8.1" customHeight="1">
      <c r="B2" s="2"/>
      <c r="C2" s="2"/>
    </row>
    <row r="3" spans="2:22" ht="8.1" customHeight="1">
      <c r="B3" s="2"/>
      <c r="C3" s="2"/>
    </row>
    <row r="4" spans="2:22" ht="8.1" customHeight="1">
      <c r="B4" s="2"/>
      <c r="C4" s="2"/>
    </row>
    <row r="5" spans="2:22">
      <c r="B5" s="2"/>
      <c r="C5" s="2"/>
      <c r="L5" s="5">
        <v>0</v>
      </c>
      <c r="M5" s="5">
        <v>1</v>
      </c>
      <c r="N5" s="5">
        <v>2</v>
      </c>
      <c r="O5" s="5">
        <v>3</v>
      </c>
      <c r="P5" s="5">
        <v>4</v>
      </c>
      <c r="Q5" s="5">
        <v>5</v>
      </c>
      <c r="R5" s="5">
        <v>6</v>
      </c>
      <c r="S5" s="5">
        <v>7</v>
      </c>
      <c r="T5" s="5">
        <v>8</v>
      </c>
      <c r="U5" s="5">
        <v>9</v>
      </c>
      <c r="V5" s="5">
        <v>10</v>
      </c>
    </row>
    <row r="6" spans="2:22" ht="8.1" customHeight="1">
      <c r="B6" s="2"/>
      <c r="C6" s="2"/>
    </row>
    <row r="7" spans="2:22" ht="8.1" customHeight="1">
      <c r="B7" s="2"/>
      <c r="C7" s="2"/>
    </row>
    <row r="8" spans="2:22" ht="8.1" customHeight="1">
      <c r="B8" s="2"/>
      <c r="C8" s="2"/>
    </row>
    <row r="9" spans="2:22" ht="8.1" customHeight="1">
      <c r="B9" s="2"/>
      <c r="C9" s="2"/>
    </row>
    <row r="10" spans="2:22">
      <c r="B10" s="2"/>
      <c r="C10" s="2"/>
      <c r="L10" s="84"/>
      <c r="M10" s="85" t="s">
        <v>71</v>
      </c>
      <c r="N10" s="86"/>
      <c r="O10" s="86"/>
      <c r="P10" s="87"/>
      <c r="Q10" s="63"/>
      <c r="R10" s="64"/>
    </row>
    <row r="11" spans="2:22">
      <c r="B11" s="2"/>
      <c r="C11" s="2"/>
      <c r="G11" s="5">
        <v>0</v>
      </c>
      <c r="L11" s="88" t="s">
        <v>57</v>
      </c>
      <c r="M11" s="89" t="s">
        <v>58</v>
      </c>
      <c r="N11" s="89" t="s">
        <v>59</v>
      </c>
      <c r="O11" s="89" t="s">
        <v>60</v>
      </c>
      <c r="P11" s="90" t="s">
        <v>68</v>
      </c>
      <c r="Q11" s="90" t="s">
        <v>69</v>
      </c>
      <c r="R11" s="91" t="s">
        <v>70</v>
      </c>
      <c r="T11" s="105" t="s">
        <v>73</v>
      </c>
      <c r="U11" s="106" t="s">
        <v>74</v>
      </c>
    </row>
    <row r="12" spans="2:22">
      <c r="B12" s="2"/>
      <c r="C12" s="2"/>
      <c r="G12" s="5">
        <v>1</v>
      </c>
      <c r="L12" s="15" t="s">
        <v>0</v>
      </c>
      <c r="M12" s="92">
        <v>552</v>
      </c>
      <c r="N12" s="92">
        <v>504</v>
      </c>
      <c r="O12" s="93">
        <v>492</v>
      </c>
      <c r="P12" s="94"/>
      <c r="Q12" s="95"/>
      <c r="R12" s="96"/>
      <c r="T12" s="107">
        <v>2009</v>
      </c>
      <c r="U12" s="108" t="s">
        <v>75</v>
      </c>
    </row>
    <row r="13" spans="2:22">
      <c r="B13" s="2"/>
      <c r="C13" s="2"/>
      <c r="G13" s="5">
        <v>2</v>
      </c>
      <c r="L13" s="15" t="s">
        <v>1</v>
      </c>
      <c r="M13" s="92">
        <v>420</v>
      </c>
      <c r="N13" s="92">
        <v>420</v>
      </c>
      <c r="O13" s="93">
        <v>400</v>
      </c>
      <c r="P13" s="97"/>
      <c r="Q13" s="98"/>
      <c r="R13" s="99"/>
      <c r="T13" s="109">
        <v>2008</v>
      </c>
      <c r="U13" s="110" t="s">
        <v>76</v>
      </c>
    </row>
    <row r="14" spans="2:22">
      <c r="B14" s="2"/>
      <c r="C14" s="2"/>
      <c r="G14" s="5">
        <v>3</v>
      </c>
      <c r="L14" s="15" t="s">
        <v>2</v>
      </c>
      <c r="M14" s="92">
        <v>812</v>
      </c>
      <c r="N14" s="92">
        <v>780</v>
      </c>
      <c r="O14" s="93">
        <v>755</v>
      </c>
      <c r="P14" s="97"/>
      <c r="Q14" s="98"/>
      <c r="R14" s="99"/>
      <c r="T14" s="109">
        <v>2007</v>
      </c>
      <c r="U14" s="110" t="s">
        <v>77</v>
      </c>
    </row>
    <row r="15" spans="2:22">
      <c r="B15" s="2"/>
      <c r="C15" s="2"/>
      <c r="G15" s="5">
        <v>4</v>
      </c>
      <c r="L15" s="15" t="s">
        <v>3</v>
      </c>
      <c r="M15" s="92">
        <v>1222</v>
      </c>
      <c r="N15" s="92">
        <v>1342</v>
      </c>
      <c r="O15" s="93">
        <v>1005</v>
      </c>
      <c r="P15" s="97"/>
      <c r="Q15" s="98"/>
      <c r="R15" s="99"/>
      <c r="T15" s="109"/>
      <c r="U15" s="110"/>
    </row>
    <row r="16" spans="2:22">
      <c r="B16" s="2"/>
      <c r="C16" s="2"/>
      <c r="G16" s="5">
        <v>5</v>
      </c>
      <c r="L16" s="15" t="s">
        <v>4</v>
      </c>
      <c r="M16" s="92">
        <v>419</v>
      </c>
      <c r="N16" s="92">
        <v>455</v>
      </c>
      <c r="O16" s="93">
        <v>516</v>
      </c>
      <c r="P16" s="97"/>
      <c r="Q16" s="98"/>
      <c r="R16" s="99"/>
      <c r="T16" s="109"/>
      <c r="U16" s="110"/>
    </row>
    <row r="17" spans="7:21">
      <c r="G17" s="5">
        <v>6</v>
      </c>
      <c r="L17" s="139" t="s">
        <v>115</v>
      </c>
      <c r="M17" s="92">
        <v>287</v>
      </c>
      <c r="N17" s="92">
        <v>312</v>
      </c>
      <c r="O17" s="93">
        <v>300</v>
      </c>
      <c r="P17" s="97"/>
      <c r="Q17" s="98"/>
      <c r="R17" s="99"/>
      <c r="T17" s="109"/>
      <c r="U17" s="110"/>
    </row>
    <row r="18" spans="7:21">
      <c r="G18" s="5">
        <v>7</v>
      </c>
      <c r="L18" s="31" t="s">
        <v>5</v>
      </c>
      <c r="M18" s="100">
        <v>1345</v>
      </c>
      <c r="N18" s="100">
        <v>1256</v>
      </c>
      <c r="O18" s="101"/>
      <c r="P18" s="102"/>
      <c r="Q18" s="103"/>
      <c r="R18" s="104"/>
      <c r="T18" s="111"/>
      <c r="U18" s="112"/>
    </row>
    <row r="19" spans="7:21">
      <c r="G19" s="5">
        <v>8</v>
      </c>
    </row>
    <row r="20" spans="7:21">
      <c r="G20" s="5">
        <v>9</v>
      </c>
    </row>
    <row r="21" spans="7:21">
      <c r="G21" s="5">
        <v>10</v>
      </c>
    </row>
    <row r="22" spans="7:21">
      <c r="G22" s="5">
        <v>11</v>
      </c>
    </row>
    <row r="23" spans="7:21">
      <c r="G23" s="5"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2:I31"/>
  <sheetViews>
    <sheetView topLeftCell="A2" workbookViewId="0">
      <selection activeCell="A2" sqref="A2"/>
    </sheetView>
  </sheetViews>
  <sheetFormatPr baseColWidth="10" defaultRowHeight="15"/>
  <cols>
    <col min="1" max="1" width="2.85546875" style="133" customWidth="1"/>
    <col min="2" max="2" width="21.42578125" style="133" customWidth="1"/>
    <col min="3" max="3" width="24.140625" style="133" customWidth="1"/>
    <col min="4" max="16384" width="11.42578125" style="133"/>
  </cols>
  <sheetData>
    <row r="2" spans="2:3">
      <c r="B2" s="132"/>
      <c r="C2" s="132"/>
    </row>
    <row r="3" spans="2:3">
      <c r="B3" s="132" t="s">
        <v>90</v>
      </c>
      <c r="C3" s="132" t="s">
        <v>91</v>
      </c>
    </row>
    <row r="4" spans="2:3">
      <c r="B4" s="132" t="s">
        <v>92</v>
      </c>
      <c r="C4" s="132" t="s">
        <v>93</v>
      </c>
    </row>
    <row r="5" spans="2:3">
      <c r="B5" s="132" t="s">
        <v>94</v>
      </c>
      <c r="C5" s="132" t="s">
        <v>95</v>
      </c>
    </row>
    <row r="6" spans="2:3">
      <c r="B6" s="132" t="s">
        <v>96</v>
      </c>
      <c r="C6" s="132" t="s">
        <v>97</v>
      </c>
    </row>
    <row r="7" spans="2:3">
      <c r="B7" s="132" t="s">
        <v>98</v>
      </c>
      <c r="C7" s="132" t="s">
        <v>99</v>
      </c>
    </row>
    <row r="8" spans="2:3">
      <c r="B8" s="132" t="s">
        <v>100</v>
      </c>
      <c r="C8" s="132" t="s">
        <v>101</v>
      </c>
    </row>
    <row r="9" spans="2:3">
      <c r="B9" s="132" t="s">
        <v>102</v>
      </c>
      <c r="C9" s="132" t="s">
        <v>103</v>
      </c>
    </row>
    <row r="10" spans="2:3">
      <c r="B10" s="132" t="s">
        <v>12</v>
      </c>
      <c r="C10" s="132" t="s">
        <v>13</v>
      </c>
    </row>
    <row r="11" spans="2:3">
      <c r="B11" s="132" t="s">
        <v>104</v>
      </c>
      <c r="C11" s="132" t="s">
        <v>105</v>
      </c>
    </row>
    <row r="12" spans="2:3">
      <c r="B12" s="132" t="s">
        <v>106</v>
      </c>
      <c r="C12" s="132" t="s">
        <v>107</v>
      </c>
    </row>
    <row r="13" spans="2:3">
      <c r="B13" s="132" t="s">
        <v>14</v>
      </c>
      <c r="C13" s="132" t="s">
        <v>15</v>
      </c>
    </row>
    <row r="14" spans="2:3">
      <c r="B14" s="132" t="s">
        <v>108</v>
      </c>
      <c r="C14" s="132" t="s">
        <v>109</v>
      </c>
    </row>
    <row r="15" spans="2:3">
      <c r="B15" s="132" t="s">
        <v>110</v>
      </c>
      <c r="C15" s="132" t="s">
        <v>111</v>
      </c>
    </row>
    <row r="16" spans="2:3">
      <c r="B16" s="132" t="s">
        <v>16</v>
      </c>
      <c r="C16" s="132" t="s">
        <v>17</v>
      </c>
    </row>
    <row r="17" spans="2:9">
      <c r="B17" s="132" t="s">
        <v>112</v>
      </c>
      <c r="C17" s="132" t="s">
        <v>113</v>
      </c>
    </row>
    <row r="18" spans="2:9">
      <c r="B18" s="132" t="s">
        <v>18</v>
      </c>
      <c r="C18" s="132" t="s">
        <v>21</v>
      </c>
    </row>
    <row r="19" spans="2:9">
      <c r="B19" s="132" t="s">
        <v>19</v>
      </c>
      <c r="C19" s="132" t="s">
        <v>23</v>
      </c>
    </row>
    <row r="20" spans="2:9">
      <c r="B20" s="132" t="s">
        <v>20</v>
      </c>
      <c r="C20" s="132" t="s">
        <v>30</v>
      </c>
    </row>
    <row r="21" spans="2:9">
      <c r="B21" s="132" t="s">
        <v>22</v>
      </c>
      <c r="C21" s="132" t="s">
        <v>31</v>
      </c>
    </row>
    <row r="22" spans="2:9">
      <c r="B22" s="132" t="s">
        <v>24</v>
      </c>
      <c r="C22" s="132" t="s">
        <v>27</v>
      </c>
    </row>
    <row r="23" spans="2:9">
      <c r="B23" s="132" t="s">
        <v>25</v>
      </c>
      <c r="C23" s="132" t="s">
        <v>29</v>
      </c>
    </row>
    <row r="24" spans="2:9">
      <c r="B24" s="132" t="s">
        <v>26</v>
      </c>
      <c r="C24" s="132" t="s">
        <v>32</v>
      </c>
    </row>
    <row r="25" spans="2:9">
      <c r="B25" s="132" t="s">
        <v>28</v>
      </c>
      <c r="C25" s="132" t="s">
        <v>33</v>
      </c>
      <c r="H25" s="135"/>
      <c r="I25" s="135"/>
    </row>
    <row r="26" spans="2:9">
      <c r="B26" s="132" t="s">
        <v>66</v>
      </c>
      <c r="C26" s="132" t="s">
        <v>67</v>
      </c>
    </row>
    <row r="27" spans="2:9">
      <c r="B27" s="132"/>
    </row>
    <row r="28" spans="2:9">
      <c r="B28" s="132"/>
    </row>
    <row r="29" spans="2:9">
      <c r="B29" s="132"/>
    </row>
    <row r="30" spans="2:9">
      <c r="B30" s="132"/>
    </row>
    <row r="31" spans="2:9">
      <c r="B31" s="13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24</vt:i4>
      </vt:variant>
    </vt:vector>
  </HeadingPairs>
  <TitlesOfParts>
    <vt:vector size="33" baseType="lpstr">
      <vt:lpstr>Focus 1</vt:lpstr>
      <vt:lpstr>Focus 2</vt:lpstr>
      <vt:lpstr>Basis 1</vt:lpstr>
      <vt:lpstr>Listen 1</vt:lpstr>
      <vt:lpstr>Daten 1 Ist09</vt:lpstr>
      <vt:lpstr>Daten 2 Ist08</vt:lpstr>
      <vt:lpstr>Daten 3 Ist07</vt:lpstr>
      <vt:lpstr>Parameter 1</vt:lpstr>
      <vt:lpstr>Namensliste</vt:lpstr>
      <vt:lpstr>rB1.AuswKeine01</vt:lpstr>
      <vt:lpstr>rB1.AuswKeine02</vt:lpstr>
      <vt:lpstr>rB1.Datenstand</vt:lpstr>
      <vt:lpstr>rB1.Knoten</vt:lpstr>
      <vt:lpstr>rB1.QuelleD01</vt:lpstr>
      <vt:lpstr>rB1.QuelleD02</vt:lpstr>
      <vt:lpstr>rD1.InhaltD1</vt:lpstr>
      <vt:lpstr>rD1.Knoten</vt:lpstr>
      <vt:lpstr>rD1.MonatKum</vt:lpstr>
      <vt:lpstr>rD2.InhaltD2</vt:lpstr>
      <vt:lpstr>rD2.Knoten</vt:lpstr>
      <vt:lpstr>rD2.MonatKum</vt:lpstr>
      <vt:lpstr>rD3.InhaltD3</vt:lpstr>
      <vt:lpstr>rD3.Knoten</vt:lpstr>
      <vt:lpstr>rD3.MonatKum</vt:lpstr>
      <vt:lpstr>rL1.Gruppen01Ausw</vt:lpstr>
      <vt:lpstr>rL1.Gruppen01Liste</vt:lpstr>
      <vt:lpstr>rL1.Gruppen02Ausw</vt:lpstr>
      <vt:lpstr>rL1.Gruppen02Liste</vt:lpstr>
      <vt:lpstr>rL1.Jahr01Ausw</vt:lpstr>
      <vt:lpstr>rL1.Jahr01Liste</vt:lpstr>
      <vt:lpstr>rL1.Jahr02Ausw</vt:lpstr>
      <vt:lpstr>rL1.Jahr02Liste</vt:lpstr>
      <vt:lpstr>rP1.Knoten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2009-03-26T08:52:24Z</dcterms:modified>
</cp:coreProperties>
</file>