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G8" i="4"/>
  <c r="M2" i="2" l="1"/>
  <c r="U5" i="4"/>
  <c r="R7"/>
  <c r="K8"/>
  <c r="G8" i="6"/>
  <c r="G8" i="7"/>
  <c r="L2" i="2" l="1"/>
  <c r="K8" i="6"/>
  <c r="K8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AA5" i="7"/>
  <c r="Z5"/>
  <c r="Y5"/>
  <c r="Y23" s="1"/>
  <c r="X5"/>
  <c r="X22" s="1"/>
  <c r="W5"/>
  <c r="W23" s="1"/>
  <c r="V5"/>
  <c r="V22" s="1"/>
  <c r="U5"/>
  <c r="U23" s="1"/>
  <c r="AA5" i="6"/>
  <c r="AA22" s="1"/>
  <c r="Z5"/>
  <c r="Z23" s="1"/>
  <c r="Y5"/>
  <c r="Y22" s="1"/>
  <c r="X5"/>
  <c r="X23" s="1"/>
  <c r="W5"/>
  <c r="W22" s="1"/>
  <c r="V5"/>
  <c r="V23" s="1"/>
  <c r="U5"/>
  <c r="U22" s="1"/>
  <c r="V5" i="4"/>
  <c r="V12" s="1"/>
  <c r="W5"/>
  <c r="W12" s="1"/>
  <c r="X5"/>
  <c r="X12" s="1"/>
  <c r="Y5"/>
  <c r="Y12" s="1"/>
  <c r="Z5"/>
  <c r="Z12" s="1"/>
  <c r="AA5"/>
  <c r="AA12" s="1"/>
  <c r="U12"/>
  <c r="M7" i="2"/>
  <c r="L7"/>
  <c r="L12"/>
  <c r="L11"/>
  <c r="M12"/>
  <c r="M11"/>
  <c r="Z14" i="7" l="1"/>
  <c r="Z16"/>
  <c r="Z18"/>
  <c r="Z19"/>
  <c r="Z21"/>
  <c r="Z23"/>
  <c r="Z12"/>
  <c r="Z13"/>
  <c r="Z15"/>
  <c r="Z17"/>
  <c r="Z20"/>
  <c r="Z22"/>
  <c r="AB12" i="4"/>
  <c r="W12" i="7"/>
  <c r="W14"/>
  <c r="W16"/>
  <c r="W18"/>
  <c r="W20"/>
  <c r="W22"/>
  <c r="U12"/>
  <c r="Y12"/>
  <c r="U14"/>
  <c r="Y14"/>
  <c r="U16"/>
  <c r="Y16"/>
  <c r="U18"/>
  <c r="Y18"/>
  <c r="U20"/>
  <c r="Y20"/>
  <c r="U22"/>
  <c r="Y22"/>
  <c r="X12" i="6"/>
  <c r="Z14"/>
  <c r="V18"/>
  <c r="X20"/>
  <c r="Z22"/>
  <c r="V13" i="7"/>
  <c r="X13"/>
  <c r="V15"/>
  <c r="X15"/>
  <c r="V17"/>
  <c r="X17"/>
  <c r="V19"/>
  <c r="X19"/>
  <c r="V21"/>
  <c r="X21"/>
  <c r="V23"/>
  <c r="X23"/>
  <c r="V14" i="6"/>
  <c r="X16"/>
  <c r="Z18"/>
  <c r="V22"/>
  <c r="V12" i="7"/>
  <c r="X12"/>
  <c r="U13"/>
  <c r="W13"/>
  <c r="Y13"/>
  <c r="V14"/>
  <c r="X14"/>
  <c r="U15"/>
  <c r="W15"/>
  <c r="Y15"/>
  <c r="V16"/>
  <c r="X16"/>
  <c r="U17"/>
  <c r="W17"/>
  <c r="Y17"/>
  <c r="V18"/>
  <c r="X18"/>
  <c r="U19"/>
  <c r="W19"/>
  <c r="Y19"/>
  <c r="V20"/>
  <c r="X20"/>
  <c r="U21"/>
  <c r="W21"/>
  <c r="Y21"/>
  <c r="V12" i="6"/>
  <c r="Z12"/>
  <c r="X14"/>
  <c r="V16"/>
  <c r="Z16"/>
  <c r="X18"/>
  <c r="V20"/>
  <c r="Z20"/>
  <c r="X22"/>
  <c r="U13"/>
  <c r="W13"/>
  <c r="Y13"/>
  <c r="AA13"/>
  <c r="U15"/>
  <c r="W15"/>
  <c r="Y15"/>
  <c r="AA15"/>
  <c r="U17"/>
  <c r="W17"/>
  <c r="Y17"/>
  <c r="AA17"/>
  <c r="U19"/>
  <c r="W19"/>
  <c r="Y19"/>
  <c r="AA19"/>
  <c r="U21"/>
  <c r="W21"/>
  <c r="Y21"/>
  <c r="AA21"/>
  <c r="U23"/>
  <c r="W23"/>
  <c r="Y23"/>
  <c r="AA23"/>
  <c r="U12"/>
  <c r="W12"/>
  <c r="Y12"/>
  <c r="AA12"/>
  <c r="V13"/>
  <c r="X13"/>
  <c r="Z13"/>
  <c r="U14"/>
  <c r="W14"/>
  <c r="Y14"/>
  <c r="AA14"/>
  <c r="V15"/>
  <c r="X15"/>
  <c r="Z15"/>
  <c r="U16"/>
  <c r="W16"/>
  <c r="Y16"/>
  <c r="AA16"/>
  <c r="V17"/>
  <c r="X17"/>
  <c r="Z17"/>
  <c r="U18"/>
  <c r="W18"/>
  <c r="Y18"/>
  <c r="AA18"/>
  <c r="V19"/>
  <c r="X19"/>
  <c r="Z19"/>
  <c r="U20"/>
  <c r="W20"/>
  <c r="Y20"/>
  <c r="AA20"/>
  <c r="V21"/>
  <c r="X21"/>
  <c r="Z21"/>
  <c r="Z23" i="4"/>
  <c r="X23"/>
  <c r="V23"/>
  <c r="Z22"/>
  <c r="X22"/>
  <c r="V22"/>
  <c r="Z21"/>
  <c r="X21"/>
  <c r="V21"/>
  <c r="Z20"/>
  <c r="X20"/>
  <c r="V20"/>
  <c r="Z19"/>
  <c r="X19"/>
  <c r="V19"/>
  <c r="Z18"/>
  <c r="X18"/>
  <c r="V18"/>
  <c r="Z17"/>
  <c r="X17"/>
  <c r="V17"/>
  <c r="Z16"/>
  <c r="X16"/>
  <c r="V16"/>
  <c r="Z15"/>
  <c r="X15"/>
  <c r="V15"/>
  <c r="Z14"/>
  <c r="X14"/>
  <c r="V14"/>
  <c r="Z13"/>
  <c r="X13"/>
  <c r="V13"/>
  <c r="AA23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U23"/>
  <c r="AB23" s="1"/>
  <c r="AC23" s="1"/>
  <c r="U21"/>
  <c r="U19"/>
  <c r="U17"/>
  <c r="U15"/>
  <c r="U13"/>
  <c r="U22"/>
  <c r="AB22" s="1"/>
  <c r="AC22" s="1"/>
  <c r="U20"/>
  <c r="U18"/>
  <c r="U16"/>
  <c r="U14"/>
  <c r="M22" i="2"/>
  <c r="M15"/>
  <c r="L18"/>
  <c r="M23"/>
  <c r="L20"/>
  <c r="L16"/>
  <c r="M21"/>
  <c r="M18"/>
  <c r="M17"/>
  <c r="L17"/>
  <c r="L13"/>
  <c r="L14"/>
  <c r="L15"/>
  <c r="M16"/>
  <c r="M19"/>
  <c r="L23"/>
  <c r="L22"/>
  <c r="L21"/>
  <c r="M14"/>
  <c r="L19"/>
  <c r="M13"/>
  <c r="M20"/>
  <c r="AA7" i="7" l="1"/>
  <c r="AB16" i="4"/>
  <c r="AB20"/>
  <c r="AB13"/>
  <c r="AB17"/>
  <c r="AB21"/>
  <c r="AB22" i="7"/>
  <c r="AB22" i="6"/>
  <c r="AB23" i="7"/>
  <c r="AB20" i="6"/>
  <c r="AB16"/>
  <c r="AB12"/>
  <c r="AB23"/>
  <c r="AB21"/>
  <c r="AB19"/>
  <c r="AB17"/>
  <c r="AB15"/>
  <c r="AB13"/>
  <c r="AB21" i="7"/>
  <c r="AB19"/>
  <c r="AB17"/>
  <c r="AB15"/>
  <c r="AB13"/>
  <c r="AB20"/>
  <c r="AB18"/>
  <c r="AB16"/>
  <c r="AB14"/>
  <c r="AB12"/>
  <c r="AB14" i="4"/>
  <c r="AB18"/>
  <c r="AB15"/>
  <c r="AB19"/>
  <c r="AB18" i="6"/>
  <c r="AB14"/>
  <c r="U7" i="4"/>
  <c r="X7"/>
  <c r="Y7"/>
  <c r="V7"/>
  <c r="Z7"/>
  <c r="W7"/>
  <c r="AA7"/>
  <c r="Y7" i="6"/>
  <c r="U7"/>
  <c r="Z7"/>
  <c r="X7" i="7"/>
  <c r="X7" i="6"/>
  <c r="U7" i="7"/>
  <c r="W7"/>
  <c r="AA7" i="6"/>
  <c r="W7"/>
  <c r="V7"/>
  <c r="Z7" i="7"/>
  <c r="V7"/>
  <c r="Y7"/>
  <c r="AC14" i="6" l="1"/>
  <c r="AC19" i="4"/>
  <c r="AC12" i="7"/>
  <c r="AC18" i="4"/>
  <c r="AC16" i="7"/>
  <c r="AC20"/>
  <c r="AC15"/>
  <c r="AC19"/>
  <c r="AC13" i="6"/>
  <c r="AC17"/>
  <c r="AC21"/>
  <c r="AC12"/>
  <c r="AC20"/>
  <c r="AC22"/>
  <c r="AC21" i="4"/>
  <c r="AC13"/>
  <c r="AC16"/>
  <c r="AC12"/>
  <c r="AC18" i="6"/>
  <c r="AC15" i="4"/>
  <c r="AC14"/>
  <c r="AC14" i="7"/>
  <c r="AC18"/>
  <c r="AC13"/>
  <c r="AC17"/>
  <c r="AC21"/>
  <c r="AC15" i="6"/>
  <c r="AC19"/>
  <c r="AC23"/>
  <c r="AC16"/>
  <c r="AC23" i="7"/>
  <c r="AC22"/>
  <c r="AC17" i="4"/>
  <c r="AC20"/>
  <c r="AB7" i="6"/>
  <c r="AB7" i="7"/>
  <c r="AB7" i="4"/>
</calcChain>
</file>

<file path=xl/sharedStrings.xml><?xml version="1.0" encoding="utf-8"?>
<sst xmlns="http://schemas.openxmlformats.org/spreadsheetml/2006/main" count="172" uniqueCount="77">
  <si>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</si>
  <si>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</si>
  <si>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</si>
  <si>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</si>
  <si>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</si>
  <si>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</si>
  <si>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</si>
  <si>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</si>
  <si>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</si>
  <si>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</si>
  <si>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</si>
  <si>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</si>
  <si>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</si>
  <si>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</si>
  <si>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</si>
  <si>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</si>
  <si>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</si>
  <si>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</si>
  <si>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</si>
  <si>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</si>
  <si>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</si>
  <si>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</si>
  <si>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</si>
  <si>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</si>
  <si>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</si>
  <si>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</si>
  <si>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</si>
  <si>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</si>
  <si>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</si>
  <si>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</si>
  <si>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</si>
  <si>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</si>
  <si>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</si>
  <si>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</si>
  <si>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</si>
  <si>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</si>
  <si>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</si>
  <si>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</si>
  <si>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</si>
  <si>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</si>
  <si>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</si>
  <si>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</si>
  <si>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</si>
  <si>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</si>
  <si>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</si>
  <si>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</si>
  <si>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</si>
  <si>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</si>
  <si>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</si>
  <si>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</si>
  <si>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</si>
  <si>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</si>
  <si>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</si>
  <si>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</si>
  <si>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</si>
  <si>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</si>
  <si>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</si>
  <si>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</si>
  <si>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</si>
  <si>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</si>
  <si>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</si>
  <si>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</si>
  <si>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</si>
  <si>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</si>
  <si>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</si>
  <si>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</si>
  <si>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</si>
  <si>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</si>
  <si>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</si>
  <si>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</si>
  <si>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</si>
  <si>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</si>
  <si>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</si>
  <si>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</si>
  <si>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Maschinennutzung – Jahresvergleich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</si>
  <si>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</si>
  <si>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Gruppe  F</t>
  </si>
</sst>
</file>

<file path=xl/styles.xml><?xml version="1.0" encoding="utf-8"?>
<styleSheet xmlns="http://schemas.openxmlformats.org/spreadsheetml/2006/main">
  <numFmts count="1">
    <numFmt numFmtId="164" formatCode="00"/>
  </numFmts>
  <fonts count="14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b/>
      <i/>
      <sz val="20"/>
      <color theme="3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6" fillId="9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9" xfId="0" applyNumberFormat="1" applyFont="1" applyBorder="1" applyAlignment="1">
      <alignment horizontal="left"/>
    </xf>
    <xf numFmtId="0" fontId="13" fillId="4" borderId="0" xfId="0" applyFont="1" applyFill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4248950131233551"/>
        </c:manualLayout>
      </c:layout>
      <c:lineChart>
        <c:grouping val="standard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#,##0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C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#,##0</c:formatCode>
                <c:ptCount val="12"/>
                <c:pt idx="0">
                  <c:v>467</c:v>
                </c:pt>
                <c:pt idx="1">
                  <c:v>769</c:v>
                </c:pt>
                <c:pt idx="2">
                  <c:v>868</c:v>
                </c:pt>
                <c:pt idx="3">
                  <c:v>941</c:v>
                </c:pt>
                <c:pt idx="4">
                  <c:v>615</c:v>
                </c:pt>
                <c:pt idx="5">
                  <c:v>897</c:v>
                </c:pt>
                <c:pt idx="6">
                  <c:v>966</c:v>
                </c:pt>
                <c:pt idx="7">
                  <c:v>981</c:v>
                </c:pt>
                <c:pt idx="8">
                  <c:v>775</c:v>
                </c:pt>
                <c:pt idx="9">
                  <c:v>618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marker val="1"/>
        <c:axId val="67155456"/>
        <c:axId val="67157376"/>
      </c:lineChart>
      <c:catAx>
        <c:axId val="67155456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67157376"/>
        <c:crosses val="autoZero"/>
        <c:auto val="1"/>
        <c:lblAlgn val="ctr"/>
        <c:lblOffset val="100"/>
        <c:tickMarkSkip val="1"/>
      </c:catAx>
      <c:valAx>
        <c:axId val="67157376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67155456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19050</xdr:colOff>
      <xdr:row>4</xdr:row>
      <xdr:rowOff>0</xdr:rowOff>
    </xdr:from>
    <xdr:to>
      <xdr:col>35</xdr:col>
      <xdr:colOff>263040</xdr:colOff>
      <xdr:row>7</xdr:row>
      <xdr:rowOff>171450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91500" y="762000"/>
          <a:ext cx="739290" cy="742950"/>
        </a:xfrm>
        <a:prstGeom prst="rect">
          <a:avLst/>
        </a:prstGeom>
      </xdr:spPr>
    </xdr:pic>
    <xdr:clientData/>
  </xdr:twoCellAnchor>
  <xdr:oneCellAnchor>
    <xdr:from>
      <xdr:col>6</xdr:col>
      <xdr:colOff>0</xdr:colOff>
      <xdr:row>29</xdr:row>
      <xdr:rowOff>0</xdr:rowOff>
    </xdr:from>
    <xdr:ext cx="5281382" cy="248851"/>
    <xdr:sp macro="" textlink="">
      <xdr:nvSpPr>
        <xdr:cNvPr id="4" name="Textfeld 3"/>
        <xdr:cNvSpPr txBox="1"/>
      </xdr:nvSpPr>
      <xdr:spPr>
        <a:xfrm>
          <a:off x="1485900" y="55245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K20"/>
  <sheetViews>
    <sheetView showRowColHeaders="0" tabSelected="1" workbookViewId="0"/>
  </sheetViews>
  <sheetFormatPr baseColWidth="10" defaultColWidth="3.7109375" defaultRowHeight="15"/>
  <cols>
    <col min="1" max="32" width="3.7109375" style="28"/>
    <col min="33" max="33" width="3.7109375" style="33"/>
    <col min="34" max="35" width="3.7109375" style="29"/>
    <col min="36" max="36" width="6" style="29" customWidth="1"/>
    <col min="37" max="37" width="3.7109375" style="34"/>
    <col min="38" max="16384" width="3.7109375" style="28"/>
  </cols>
  <sheetData>
    <row r="2" spans="2:36">
      <c r="B2" s="98" t="s">
        <v>74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</row>
    <row r="3" spans="2:36"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</row>
    <row r="14" spans="2:36">
      <c r="AJ14" s="32"/>
    </row>
    <row r="15" spans="2:36">
      <c r="AJ15" s="32"/>
    </row>
    <row r="19" spans="36:36">
      <c r="AJ19" s="31"/>
    </row>
    <row r="20" spans="36:36">
      <c r="AJ20" s="31"/>
    </row>
  </sheetData>
  <sheetProtection sheet="1" objects="1" scenarios="1" selectLockedCells="1" selectUnlockedCells="1"/>
  <mergeCells count="1">
    <mergeCell ref="B2:AE3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1:P23"/>
  <sheetViews>
    <sheetView workbookViewId="0"/>
  </sheetViews>
  <sheetFormatPr baseColWidth="10" defaultRowHeight="1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9"/>
    <col min="12" max="13" width="5.7109375" style="12" customWidth="1"/>
    <col min="14" max="14" width="3.5703125" style="1" customWidth="1"/>
    <col min="15" max="16384" width="11.42578125" style="1"/>
  </cols>
  <sheetData>
    <row r="1" spans="7:16" ht="8.1" customHeight="1"/>
    <row r="2" spans="7:16" s="4" customFormat="1">
      <c r="G2" s="5"/>
      <c r="H2" s="5"/>
      <c r="I2" s="5"/>
      <c r="J2" s="5"/>
      <c r="K2" s="5" t="s">
        <v>11</v>
      </c>
      <c r="L2" s="76">
        <f>MATCH($K$2,rL1.Gruppen01Liste,0)</f>
        <v>8</v>
      </c>
      <c r="M2" s="76">
        <f>MATCH($K$2,rL1.Gruppen02Liste,0)</f>
        <v>8</v>
      </c>
      <c r="N2" s="1"/>
      <c r="O2" s="1"/>
      <c r="P2" s="1"/>
    </row>
    <row r="3" spans="7:16" ht="8.1" customHeight="1">
      <c r="L3" s="13"/>
      <c r="M3" s="13"/>
    </row>
    <row r="4" spans="7:16" ht="8.1" customHeight="1"/>
    <row r="5" spans="7:16">
      <c r="H5" s="10"/>
      <c r="I5" s="10"/>
      <c r="J5" s="10"/>
      <c r="K5" s="5">
        <v>0</v>
      </c>
      <c r="L5" s="5">
        <v>1</v>
      </c>
      <c r="M5" s="5">
        <v>2</v>
      </c>
    </row>
    <row r="6" spans="7:16" ht="8.1" customHeight="1"/>
    <row r="7" spans="7:16" ht="57.75">
      <c r="K7" s="95"/>
      <c r="L7" s="77" t="str">
        <f>"rD"&amp;rL1.Jahr01Ausw&amp;".Knoten"</f>
        <v>rD1.Knoten</v>
      </c>
      <c r="M7" s="77" t="str">
        <f>"rD"&amp;rL1.Jahr02Ausw&amp;".Knoten"</f>
        <v>rD1.Knoten</v>
      </c>
    </row>
    <row r="8" spans="7:16" ht="8.1" customHeight="1">
      <c r="K8" s="95"/>
    </row>
    <row r="9" spans="7:16" ht="8.1" customHeight="1">
      <c r="K9" s="95"/>
    </row>
    <row r="10" spans="7:16" ht="8.1" customHeight="1">
      <c r="K10" s="95"/>
    </row>
    <row r="11" spans="7:16" ht="99.75" customHeight="1">
      <c r="G11" s="5">
        <v>0</v>
      </c>
      <c r="K11" s="96"/>
      <c r="L11" s="78" t="str">
        <f ca="1">"  "&amp;IF(rL1.Gruppen01Ausw=L$2,"",OFFSET(INDIRECT(L$7),$G11,rL1.Gruppen01Ausw)&amp;" in "&amp;INDEX(rL1.Jahr01Liste,rL1.Jahr01Ausw,1))</f>
        <v xml:space="preserve">  Gruppe  A in 2009</v>
      </c>
      <c r="M11" s="78" t="str">
        <f ca="1">"  "&amp;IF(rL1.Gruppen02Ausw=$M$2,"",OFFSET(INDIRECT(M$7),$G11,rL1.Gruppen02Ausw)&amp;" in "&amp;INDEX(rL1.Jahr02Liste,rL1.Jahr02Ausw,1))</f>
        <v xml:space="preserve">  Gruppe  C in 2009</v>
      </c>
    </row>
    <row r="12" spans="7:16">
      <c r="G12" s="5">
        <v>1</v>
      </c>
      <c r="K12" s="30" t="s">
        <v>49</v>
      </c>
      <c r="L12" s="79">
        <f t="shared" ref="L12:L23" ca="1" si="0">IF(rL1.Gruppen01Ausw=L$2,#N/A,OFFSET(INDIRECT(L$7),$G12,rL1.Gruppen01Ausw))</f>
        <v>637</v>
      </c>
      <c r="M12" s="79">
        <f ca="1">IF(rL1.Gruppen02Ausw=$M$2,#N/A,OFFSET(INDIRECT(M$7),$G12,rL1.Gruppen02Ausw))</f>
        <v>467</v>
      </c>
    </row>
    <row r="13" spans="7:16">
      <c r="G13" s="5">
        <v>2</v>
      </c>
      <c r="K13" s="30" t="s">
        <v>50</v>
      </c>
      <c r="L13" s="79">
        <f t="shared" ca="1" si="0"/>
        <v>854</v>
      </c>
      <c r="M13" s="79">
        <f t="shared" ref="M13:M23" ca="1" si="1">IF(rL1.Gruppen02Ausw=$M$2,#N/A,OFFSET(INDIRECT(M$7),$G13,rL1.Gruppen02Ausw))</f>
        <v>769</v>
      </c>
    </row>
    <row r="14" spans="7:16">
      <c r="G14" s="5">
        <v>3</v>
      </c>
      <c r="K14" s="30" t="s">
        <v>51</v>
      </c>
      <c r="L14" s="79">
        <f t="shared" ca="1" si="0"/>
        <v>1206</v>
      </c>
      <c r="M14" s="79">
        <f t="shared" ca="1" si="1"/>
        <v>868</v>
      </c>
    </row>
    <row r="15" spans="7:16">
      <c r="G15" s="5">
        <v>4</v>
      </c>
      <c r="K15" s="30" t="s">
        <v>52</v>
      </c>
      <c r="L15" s="79">
        <f t="shared" ca="1" si="0"/>
        <v>1160</v>
      </c>
      <c r="M15" s="79">
        <f t="shared" ca="1" si="1"/>
        <v>941</v>
      </c>
    </row>
    <row r="16" spans="7:16">
      <c r="G16" s="5">
        <v>5</v>
      </c>
      <c r="K16" s="30" t="s">
        <v>41</v>
      </c>
      <c r="L16" s="79">
        <f t="shared" ca="1" si="0"/>
        <v>1065</v>
      </c>
      <c r="M16" s="79">
        <f t="shared" ca="1" si="1"/>
        <v>615</v>
      </c>
    </row>
    <row r="17" spans="7:13">
      <c r="G17" s="5">
        <v>6</v>
      </c>
      <c r="K17" s="30" t="s">
        <v>53</v>
      </c>
      <c r="L17" s="79">
        <f t="shared" ca="1" si="0"/>
        <v>1074</v>
      </c>
      <c r="M17" s="79">
        <f t="shared" ca="1" si="1"/>
        <v>897</v>
      </c>
    </row>
    <row r="18" spans="7:13">
      <c r="G18" s="5">
        <v>7</v>
      </c>
      <c r="K18" s="30" t="s">
        <v>54</v>
      </c>
      <c r="L18" s="79">
        <f t="shared" ca="1" si="0"/>
        <v>1162</v>
      </c>
      <c r="M18" s="79">
        <f t="shared" ca="1" si="1"/>
        <v>966</v>
      </c>
    </row>
    <row r="19" spans="7:13">
      <c r="G19" s="5">
        <v>8</v>
      </c>
      <c r="K19" s="30" t="s">
        <v>55</v>
      </c>
      <c r="L19" s="79">
        <f t="shared" ca="1" si="0"/>
        <v>1355</v>
      </c>
      <c r="M19" s="79">
        <f t="shared" ca="1" si="1"/>
        <v>981</v>
      </c>
    </row>
    <row r="20" spans="7:13">
      <c r="G20" s="5">
        <v>9</v>
      </c>
      <c r="K20" s="30" t="s">
        <v>56</v>
      </c>
      <c r="L20" s="79">
        <f t="shared" ca="1" si="0"/>
        <v>930</v>
      </c>
      <c r="M20" s="79">
        <f t="shared" ca="1" si="1"/>
        <v>775</v>
      </c>
    </row>
    <row r="21" spans="7:13">
      <c r="G21" s="5">
        <v>10</v>
      </c>
      <c r="K21" s="30" t="s">
        <v>57</v>
      </c>
      <c r="L21" s="79">
        <f t="shared" ca="1" si="0"/>
        <v>820</v>
      </c>
      <c r="M21" s="79">
        <f t="shared" ca="1" si="1"/>
        <v>618</v>
      </c>
    </row>
    <row r="22" spans="7:13">
      <c r="G22" s="5">
        <v>11</v>
      </c>
      <c r="K22" s="30" t="s">
        <v>58</v>
      </c>
      <c r="L22" s="79" t="e">
        <f t="shared" ca="1" si="0"/>
        <v>#N/A</v>
      </c>
      <c r="M22" s="79" t="e">
        <f t="shared" ca="1" si="1"/>
        <v>#N/A</v>
      </c>
    </row>
    <row r="23" spans="7:13">
      <c r="G23" s="5">
        <v>12</v>
      </c>
      <c r="K23" s="30" t="s">
        <v>59</v>
      </c>
      <c r="L23" s="79" t="e">
        <f t="shared" ca="1" si="0"/>
        <v>#N/A</v>
      </c>
      <c r="M23" s="79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1</v>
      </c>
      <c r="M6" s="20">
        <v>3</v>
      </c>
      <c r="O6" s="21">
        <v>1</v>
      </c>
      <c r="P6" s="20">
        <v>1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9</v>
      </c>
      <c r="M10" s="27" t="s">
        <v>10</v>
      </c>
      <c r="O10" s="26" t="s">
        <v>12</v>
      </c>
      <c r="P10" s="27" t="s">
        <v>13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99" t="s">
        <v>76</v>
      </c>
      <c r="M16" s="19" t="s">
        <v>76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11</v>
      </c>
      <c r="M18" s="8" t="s">
        <v>11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AE25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2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2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49"/>
    </row>
    <row r="5" spans="7:31" s="54" customFormat="1" ht="15" customHeight="1">
      <c r="S5" s="53">
        <v>1</v>
      </c>
      <c r="T5" s="55" t="s">
        <v>66</v>
      </c>
      <c r="U5" s="94">
        <f ca="1">OFFSET(rP1.Knoten,U$4,$S$5)</f>
        <v>552</v>
      </c>
      <c r="V5" s="94">
        <f t="shared" ref="V5:AA5" ca="1" si="0">OFFSET(rP1.Knoten,V$4,$S$5)</f>
        <v>420</v>
      </c>
      <c r="W5" s="94">
        <f t="shared" ca="1" si="0"/>
        <v>812</v>
      </c>
      <c r="X5" s="94">
        <f t="shared" ca="1" si="0"/>
        <v>1222</v>
      </c>
      <c r="Y5" s="94">
        <f t="shared" ca="1" si="0"/>
        <v>419</v>
      </c>
      <c r="Z5" s="94">
        <f t="shared" ca="1" si="0"/>
        <v>287</v>
      </c>
      <c r="AA5" s="94">
        <f t="shared" ca="1" si="0"/>
        <v>1345</v>
      </c>
      <c r="AB5" s="59"/>
      <c r="AC5" s="55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2"/>
    </row>
    <row r="7" spans="7:31" s="4" customFormat="1" ht="15" customHeight="1">
      <c r="G7" s="5"/>
      <c r="K7" s="68" t="s">
        <v>6</v>
      </c>
      <c r="L7" s="69">
        <f t="shared" ref="L7:Q7" si="1">SUMIF(L$12:L$23,"&lt;&gt;#NV")</f>
        <v>10263</v>
      </c>
      <c r="M7" s="69">
        <f t="shared" si="1"/>
        <v>9693</v>
      </c>
      <c r="N7" s="69">
        <f t="shared" si="1"/>
        <v>7897</v>
      </c>
      <c r="O7" s="69">
        <f t="shared" si="1"/>
        <v>7288</v>
      </c>
      <c r="P7" s="69">
        <f t="shared" si="1"/>
        <v>6244</v>
      </c>
      <c r="Q7" s="69">
        <f t="shared" si="1"/>
        <v>5403</v>
      </c>
      <c r="R7" s="69">
        <f>SUMIF(R$12:R$23,"&lt;&gt;#NV")</f>
        <v>4023</v>
      </c>
      <c r="S7" s="57" t="s">
        <v>65</v>
      </c>
      <c r="T7" s="37"/>
      <c r="U7" s="69">
        <f ca="1">SUMIF(U$12:U$23,"&lt;&gt;#NV")</f>
        <v>5665176</v>
      </c>
      <c r="V7" s="69">
        <f t="shared" ref="V7:AA7" ca="1" si="2">SUMIF(V$12:V$23,"&lt;&gt;#NV")</f>
        <v>4071060</v>
      </c>
      <c r="W7" s="69">
        <f t="shared" ca="1" si="2"/>
        <v>6412364</v>
      </c>
      <c r="X7" s="69">
        <f t="shared" ca="1" si="2"/>
        <v>8905936</v>
      </c>
      <c r="Y7" s="69">
        <f t="shared" ca="1" si="2"/>
        <v>2616236</v>
      </c>
      <c r="Z7" s="69">
        <f t="shared" ca="1" si="2"/>
        <v>1550661</v>
      </c>
      <c r="AA7" s="69">
        <f t="shared" ca="1" si="2"/>
        <v>5410935</v>
      </c>
      <c r="AB7" s="70">
        <f ca="1">SUM(U7:AA7)</f>
        <v>34632368</v>
      </c>
      <c r="AC7" s="62"/>
    </row>
    <row r="8" spans="7:31" ht="15" customHeight="1">
      <c r="G8" s="71">
        <f>COUNT($L$12:$L$23)</f>
        <v>10</v>
      </c>
      <c r="K8" s="72" t="str">
        <f>INDEX($K$12:$K$23,$G$8,1)</f>
        <v>Oktober</v>
      </c>
      <c r="L8" s="47"/>
      <c r="M8" s="47"/>
      <c r="N8" s="47"/>
      <c r="O8" s="47"/>
      <c r="P8" s="47"/>
      <c r="Q8" s="47"/>
      <c r="R8" s="47"/>
      <c r="S8" s="64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2" t="s">
        <v>68</v>
      </c>
    </row>
    <row r="12" spans="7:31">
      <c r="G12" s="5">
        <v>1</v>
      </c>
      <c r="J12" s="35"/>
      <c r="K12" s="36" t="s">
        <v>37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U12" s="69">
        <f t="shared" ref="U12:U23" ca="1" si="3">L12*U$5</f>
        <v>351624</v>
      </c>
      <c r="V12" s="69">
        <f t="shared" ref="V12:V23" ca="1" si="4">M12*V$5</f>
        <v>283500</v>
      </c>
      <c r="W12" s="69">
        <f t="shared" ref="W12:W23" ca="1" si="5">N12*W$5</f>
        <v>379204</v>
      </c>
      <c r="X12" s="69">
        <f t="shared" ref="X12:X23" ca="1" si="6">O12*X$5</f>
        <v>584116</v>
      </c>
      <c r="Y12" s="69">
        <f t="shared" ref="Y12:Y23" ca="1" si="7">P12*Y$5</f>
        <v>170533</v>
      </c>
      <c r="Z12" s="69">
        <f t="shared" ref="Z12:Z23" ca="1" si="8">Q12*Z$5</f>
        <v>101024</v>
      </c>
      <c r="AA12" s="69">
        <f ca="1">R12*AA$5</f>
        <v>360460</v>
      </c>
      <c r="AB12" s="70">
        <f t="shared" ref="AB12:AB23" ca="1" si="9">SUM($U12:$AA12)</f>
        <v>2230461</v>
      </c>
      <c r="AC12" s="73">
        <f t="shared" ref="AC12:AC23" ca="1" si="10">RANK($AB12,OFFSET($AB$12:$AB$23,0,0,$G$8,1),0)</f>
        <v>10</v>
      </c>
    </row>
    <row r="13" spans="7:31">
      <c r="G13" s="5">
        <v>2</v>
      </c>
      <c r="J13" s="35"/>
      <c r="K13" s="36" t="s">
        <v>38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U13" s="69">
        <f t="shared" ca="1" si="3"/>
        <v>471408</v>
      </c>
      <c r="V13" s="69">
        <f t="shared" ca="1" si="4"/>
        <v>295680</v>
      </c>
      <c r="W13" s="69">
        <f t="shared" ca="1" si="5"/>
        <v>624428</v>
      </c>
      <c r="X13" s="69">
        <f t="shared" ca="1" si="6"/>
        <v>813852</v>
      </c>
      <c r="Y13" s="69">
        <f t="shared" ca="1" si="7"/>
        <v>251400</v>
      </c>
      <c r="Z13" s="69">
        <f t="shared" ca="1" si="8"/>
        <v>143787</v>
      </c>
      <c r="AA13" s="69">
        <f t="shared" ref="AA13:AA23" ca="1" si="11">R13*AA$5</f>
        <v>509755</v>
      </c>
      <c r="AB13" s="70">
        <f t="shared" ca="1" si="9"/>
        <v>3110310</v>
      </c>
      <c r="AC13" s="73">
        <f t="shared" ca="1" si="10"/>
        <v>7</v>
      </c>
    </row>
    <row r="14" spans="7:31">
      <c r="G14" s="5">
        <v>3</v>
      </c>
      <c r="J14" s="35"/>
      <c r="K14" s="36" t="s">
        <v>39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U14" s="69">
        <f t="shared" ca="1" si="3"/>
        <v>665712</v>
      </c>
      <c r="V14" s="69">
        <f t="shared" ca="1" si="4"/>
        <v>393540</v>
      </c>
      <c r="W14" s="69">
        <f t="shared" ca="1" si="5"/>
        <v>704816</v>
      </c>
      <c r="X14" s="69">
        <f t="shared" ca="1" si="6"/>
        <v>1006928</v>
      </c>
      <c r="Y14" s="69">
        <f t="shared" ca="1" si="7"/>
        <v>266484</v>
      </c>
      <c r="Z14" s="69">
        <f t="shared" ca="1" si="8"/>
        <v>181384</v>
      </c>
      <c r="AA14" s="69">
        <f t="shared" ca="1" si="11"/>
        <v>567590</v>
      </c>
      <c r="AB14" s="70">
        <f t="shared" ca="1" si="9"/>
        <v>3786454</v>
      </c>
      <c r="AC14" s="73">
        <f t="shared" ca="1" si="10"/>
        <v>5</v>
      </c>
    </row>
    <row r="15" spans="7:31">
      <c r="G15" s="5">
        <v>4</v>
      </c>
      <c r="J15" s="35"/>
      <c r="K15" s="36" t="s">
        <v>40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U15" s="69">
        <f t="shared" ca="1" si="3"/>
        <v>640320</v>
      </c>
      <c r="V15" s="69">
        <f t="shared" ca="1" si="4"/>
        <v>437640</v>
      </c>
      <c r="W15" s="69">
        <f t="shared" ca="1" si="5"/>
        <v>764092</v>
      </c>
      <c r="X15" s="69">
        <f t="shared" ca="1" si="6"/>
        <v>942162</v>
      </c>
      <c r="Y15" s="69">
        <f t="shared" ca="1" si="7"/>
        <v>302937</v>
      </c>
      <c r="Z15" s="69">
        <f t="shared" ca="1" si="8"/>
        <v>135464</v>
      </c>
      <c r="AA15" s="69">
        <f t="shared" ca="1" si="11"/>
        <v>601215</v>
      </c>
      <c r="AB15" s="70">
        <f t="shared" ca="1" si="9"/>
        <v>3823830</v>
      </c>
      <c r="AC15" s="73">
        <f t="shared" ca="1" si="10"/>
        <v>4</v>
      </c>
    </row>
    <row r="16" spans="7:31">
      <c r="G16" s="5">
        <v>5</v>
      </c>
      <c r="J16" s="35"/>
      <c r="K16" s="36" t="s">
        <v>41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U16" s="69">
        <f t="shared" ca="1" si="3"/>
        <v>587880</v>
      </c>
      <c r="V16" s="69">
        <f t="shared" ca="1" si="4"/>
        <v>394380</v>
      </c>
      <c r="W16" s="69">
        <f t="shared" ca="1" si="5"/>
        <v>499380</v>
      </c>
      <c r="X16" s="69">
        <f t="shared" ca="1" si="6"/>
        <v>672100</v>
      </c>
      <c r="Y16" s="69">
        <f t="shared" ca="1" si="7"/>
        <v>256428</v>
      </c>
      <c r="Z16" s="69">
        <f t="shared" ca="1" si="8"/>
        <v>134316</v>
      </c>
      <c r="AA16" s="69">
        <f t="shared" ca="1" si="11"/>
        <v>435780</v>
      </c>
      <c r="AB16" s="70">
        <f t="shared" ca="1" si="9"/>
        <v>2980264</v>
      </c>
      <c r="AC16" s="73">
        <f t="shared" ca="1" si="10"/>
        <v>8</v>
      </c>
    </row>
    <row r="17" spans="7:29">
      <c r="G17" s="5">
        <v>6</v>
      </c>
      <c r="J17" s="35"/>
      <c r="K17" s="36" t="s">
        <v>42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U17" s="69">
        <f t="shared" ca="1" si="3"/>
        <v>592848</v>
      </c>
      <c r="V17" s="69">
        <f t="shared" ca="1" si="4"/>
        <v>489720</v>
      </c>
      <c r="W17" s="69">
        <f t="shared" ca="1" si="5"/>
        <v>728364</v>
      </c>
      <c r="X17" s="69">
        <f t="shared" ca="1" si="6"/>
        <v>1058252</v>
      </c>
      <c r="Y17" s="69">
        <f t="shared" ca="1" si="7"/>
        <v>318440</v>
      </c>
      <c r="Z17" s="69">
        <f t="shared" ca="1" si="8"/>
        <v>205779</v>
      </c>
      <c r="AA17" s="69">
        <f t="shared" ca="1" si="11"/>
        <v>622735</v>
      </c>
      <c r="AB17" s="70">
        <f t="shared" ca="1" si="9"/>
        <v>4016138</v>
      </c>
      <c r="AC17" s="73">
        <f t="shared" ca="1" si="10"/>
        <v>3</v>
      </c>
    </row>
    <row r="18" spans="7:29">
      <c r="G18" s="5">
        <v>7</v>
      </c>
      <c r="J18" s="35"/>
      <c r="K18" s="36" t="s">
        <v>43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U18" s="69">
        <f t="shared" ca="1" si="3"/>
        <v>641424</v>
      </c>
      <c r="V18" s="69">
        <f t="shared" ca="1" si="4"/>
        <v>601860</v>
      </c>
      <c r="W18" s="69">
        <f t="shared" ca="1" si="5"/>
        <v>784392</v>
      </c>
      <c r="X18" s="69">
        <f t="shared" ca="1" si="6"/>
        <v>1265992</v>
      </c>
      <c r="Y18" s="69">
        <f t="shared" ca="1" si="7"/>
        <v>327239</v>
      </c>
      <c r="Z18" s="69">
        <f t="shared" ca="1" si="8"/>
        <v>201761</v>
      </c>
      <c r="AA18" s="69">
        <f t="shared" ca="1" si="11"/>
        <v>754545</v>
      </c>
      <c r="AB18" s="70">
        <f t="shared" ca="1" si="9"/>
        <v>4577213</v>
      </c>
      <c r="AC18" s="73">
        <f t="shared" ca="1" si="10"/>
        <v>1</v>
      </c>
    </row>
    <row r="19" spans="7:29">
      <c r="G19" s="5">
        <v>8</v>
      </c>
      <c r="J19" s="35"/>
      <c r="K19" s="36" t="s">
        <v>44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U19" s="69">
        <f t="shared" ca="1" si="3"/>
        <v>747960</v>
      </c>
      <c r="V19" s="69">
        <f t="shared" ca="1" si="4"/>
        <v>504840</v>
      </c>
      <c r="W19" s="69">
        <f t="shared" ca="1" si="5"/>
        <v>796572</v>
      </c>
      <c r="X19" s="69">
        <f t="shared" ca="1" si="6"/>
        <v>1115686</v>
      </c>
      <c r="Y19" s="69">
        <f t="shared" ca="1" si="7"/>
        <v>308384</v>
      </c>
      <c r="Z19" s="69">
        <f t="shared" ca="1" si="8"/>
        <v>199178</v>
      </c>
      <c r="AA19" s="69">
        <f t="shared" ca="1" si="11"/>
        <v>731680</v>
      </c>
      <c r="AB19" s="70">
        <f t="shared" ca="1" si="9"/>
        <v>4404300</v>
      </c>
      <c r="AC19" s="73">
        <f t="shared" ca="1" si="10"/>
        <v>2</v>
      </c>
    </row>
    <row r="20" spans="7:29">
      <c r="G20" s="5">
        <v>9</v>
      </c>
      <c r="J20" s="35"/>
      <c r="K20" s="36" t="s">
        <v>45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U20" s="69">
        <f t="shared" ca="1" si="3"/>
        <v>513360</v>
      </c>
      <c r="V20" s="69">
        <f t="shared" ca="1" si="4"/>
        <v>337260</v>
      </c>
      <c r="W20" s="69">
        <f t="shared" ca="1" si="5"/>
        <v>629300</v>
      </c>
      <c r="X20" s="69">
        <f t="shared" ca="1" si="6"/>
        <v>894504</v>
      </c>
      <c r="Y20" s="69">
        <f t="shared" ca="1" si="7"/>
        <v>253495</v>
      </c>
      <c r="Z20" s="69">
        <f t="shared" ca="1" si="8"/>
        <v>143787</v>
      </c>
      <c r="AA20" s="69">
        <f t="shared" ca="1" si="11"/>
        <v>480165</v>
      </c>
      <c r="AB20" s="70">
        <f t="shared" ca="1" si="9"/>
        <v>3251871</v>
      </c>
      <c r="AC20" s="73">
        <f t="shared" ca="1" si="10"/>
        <v>6</v>
      </c>
    </row>
    <row r="21" spans="7:29">
      <c r="G21" s="5">
        <v>10</v>
      </c>
      <c r="J21" s="35"/>
      <c r="K21" s="36" t="s">
        <v>46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U21" s="69">
        <f t="shared" ca="1" si="3"/>
        <v>452640</v>
      </c>
      <c r="V21" s="69">
        <f t="shared" ca="1" si="4"/>
        <v>332640</v>
      </c>
      <c r="W21" s="69">
        <f t="shared" ca="1" si="5"/>
        <v>501816</v>
      </c>
      <c r="X21" s="69">
        <f t="shared" ca="1" si="6"/>
        <v>552344</v>
      </c>
      <c r="Y21" s="69">
        <f t="shared" ca="1" si="7"/>
        <v>160896</v>
      </c>
      <c r="Z21" s="69">
        <f t="shared" ca="1" si="8"/>
        <v>104181</v>
      </c>
      <c r="AA21" s="69">
        <f t="shared" ca="1" si="11"/>
        <v>347010</v>
      </c>
      <c r="AB21" s="70">
        <f t="shared" ca="1" si="9"/>
        <v>2451527</v>
      </c>
      <c r="AC21" s="73">
        <f t="shared" ca="1" si="10"/>
        <v>9</v>
      </c>
    </row>
    <row r="22" spans="7:29">
      <c r="G22" s="5">
        <v>11</v>
      </c>
      <c r="J22" s="35"/>
      <c r="K22" s="36" t="s">
        <v>47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U22" s="69" t="e">
        <f t="shared" ca="1" si="3"/>
        <v>#N/A</v>
      </c>
      <c r="V22" s="69" t="e">
        <f t="shared" ca="1" si="4"/>
        <v>#N/A</v>
      </c>
      <c r="W22" s="69" t="e">
        <f t="shared" ca="1" si="5"/>
        <v>#N/A</v>
      </c>
      <c r="X22" s="69" t="e">
        <f t="shared" ca="1" si="6"/>
        <v>#N/A</v>
      </c>
      <c r="Y22" s="69" t="e">
        <f t="shared" ca="1" si="7"/>
        <v>#N/A</v>
      </c>
      <c r="Z22" s="69" t="e">
        <f t="shared" ca="1" si="8"/>
        <v>#N/A</v>
      </c>
      <c r="AA22" s="69" t="e">
        <f t="shared" ca="1" si="11"/>
        <v>#N/A</v>
      </c>
      <c r="AB22" s="70" t="e">
        <f t="shared" ca="1" si="9"/>
        <v>#N/A</v>
      </c>
      <c r="AC22" s="73" t="e">
        <f t="shared" ca="1" si="10"/>
        <v>#N/A</v>
      </c>
    </row>
    <row r="23" spans="7:29">
      <c r="G23" s="5">
        <v>12</v>
      </c>
      <c r="J23" s="35"/>
      <c r="K23" s="36" t="s">
        <v>48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U23" s="69" t="e">
        <f t="shared" ca="1" si="3"/>
        <v>#N/A</v>
      </c>
      <c r="V23" s="69" t="e">
        <f t="shared" ca="1" si="4"/>
        <v>#N/A</v>
      </c>
      <c r="W23" s="69" t="e">
        <f t="shared" ca="1" si="5"/>
        <v>#N/A</v>
      </c>
      <c r="X23" s="69" t="e">
        <f t="shared" ca="1" si="6"/>
        <v>#N/A</v>
      </c>
      <c r="Y23" s="69" t="e">
        <f t="shared" ca="1" si="7"/>
        <v>#N/A</v>
      </c>
      <c r="Z23" s="69" t="e">
        <f t="shared" ca="1" si="8"/>
        <v>#N/A</v>
      </c>
      <c r="AA23" s="69" t="e">
        <f t="shared" ca="1" si="11"/>
        <v>#N/A</v>
      </c>
      <c r="AB23" s="70" t="e">
        <f t="shared" ca="1" si="9"/>
        <v>#N/A</v>
      </c>
      <c r="AC23" s="73" t="e">
        <f t="shared" ca="1" si="10"/>
        <v>#N/A</v>
      </c>
    </row>
    <row r="25" spans="7:29">
      <c r="K25" s="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3" width="9.7109375" style="12" customWidth="1"/>
    <col min="24" max="24" width="10.140625" style="12" bestFit="1" customWidth="1"/>
    <col min="25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>
      <c r="S5" s="53">
        <v>2</v>
      </c>
      <c r="T5" s="55" t="s">
        <v>66</v>
      </c>
      <c r="U5" s="94">
        <f t="shared" ref="U5:AA5" ca="1" si="0">OFFSET(rP1.Knoten,U$4,$S$5)</f>
        <v>504</v>
      </c>
      <c r="V5" s="94">
        <f t="shared" ca="1" si="0"/>
        <v>420</v>
      </c>
      <c r="W5" s="94">
        <f t="shared" ca="1" si="0"/>
        <v>780</v>
      </c>
      <c r="X5" s="94">
        <f t="shared" ca="1" si="0"/>
        <v>1342</v>
      </c>
      <c r="Y5" s="94">
        <f t="shared" ca="1" si="0"/>
        <v>455</v>
      </c>
      <c r="Z5" s="94">
        <f t="shared" ca="1" si="0"/>
        <v>312</v>
      </c>
      <c r="AA5" s="94">
        <f t="shared" ca="1" si="0"/>
        <v>1256</v>
      </c>
      <c r="AB5" s="59"/>
      <c r="AC5" s="67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>
      <c r="G7" s="5"/>
      <c r="K7" s="68" t="s">
        <v>7</v>
      </c>
      <c r="L7" s="69">
        <f t="shared" ref="L7:R7" si="1">SUMIF(L$12:L$23,"&lt;&gt;#NV")</f>
        <v>12670</v>
      </c>
      <c r="M7" s="69">
        <f t="shared" si="1"/>
        <v>12311</v>
      </c>
      <c r="N7" s="69">
        <f t="shared" si="1"/>
        <v>10660</v>
      </c>
      <c r="O7" s="69">
        <f t="shared" si="1"/>
        <v>10081</v>
      </c>
      <c r="P7" s="69">
        <f t="shared" si="1"/>
        <v>6553</v>
      </c>
      <c r="Q7" s="69">
        <f t="shared" si="1"/>
        <v>4515</v>
      </c>
      <c r="R7" s="69">
        <f t="shared" si="1"/>
        <v>4452</v>
      </c>
      <c r="S7" s="57" t="s">
        <v>65</v>
      </c>
      <c r="T7" s="37"/>
      <c r="U7" s="69">
        <f t="shared" ref="U7:AA7" ca="1" si="2">SUMIF(U$12:U$23,"&lt;&gt;#NV")</f>
        <v>6385680</v>
      </c>
      <c r="V7" s="69">
        <f t="shared" ca="1" si="2"/>
        <v>5170620</v>
      </c>
      <c r="W7" s="69">
        <f t="shared" ca="1" si="2"/>
        <v>8314800</v>
      </c>
      <c r="X7" s="69">
        <f t="shared" ca="1" si="2"/>
        <v>13528702</v>
      </c>
      <c r="Y7" s="69">
        <f t="shared" ca="1" si="2"/>
        <v>2981615</v>
      </c>
      <c r="Z7" s="69">
        <f t="shared" ca="1" si="2"/>
        <v>1408680</v>
      </c>
      <c r="AA7" s="69">
        <f t="shared" ca="1" si="2"/>
        <v>5591712</v>
      </c>
      <c r="AB7" s="70">
        <f ca="1">SUM(U7:AA7)</f>
        <v>43381809</v>
      </c>
      <c r="AC7" s="65"/>
    </row>
    <row r="8" spans="7:31" ht="15" customHeight="1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>
      <c r="G12" s="5">
        <v>1</v>
      </c>
      <c r="K12" s="9" t="s">
        <v>37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U12" s="69">
        <f t="shared" ref="U12:U23" ca="1" si="3">L12*U$5</f>
        <v>358848</v>
      </c>
      <c r="V12" s="69">
        <f t="shared" ref="V12:V23" ca="1" si="4">M12*V$5</f>
        <v>336000</v>
      </c>
      <c r="W12" s="69">
        <f t="shared" ref="W12:W23" ca="1" si="5">N12*W$5</f>
        <v>421980</v>
      </c>
      <c r="X12" s="69">
        <f t="shared" ref="X12:X23" ca="1" si="6">O12*X$5</f>
        <v>793122</v>
      </c>
      <c r="Y12" s="69">
        <f t="shared" ref="Y12:Y23" ca="1" si="7">P12*Y$5</f>
        <v>173355</v>
      </c>
      <c r="Z12" s="69">
        <f t="shared" ref="Z12:Z23" ca="1" si="8">Q12*Z$5</f>
        <v>97656</v>
      </c>
      <c r="AA12" s="69">
        <f t="shared" ref="AA12:AA23" ca="1" si="9">R12*AA$5</f>
        <v>340376</v>
      </c>
      <c r="AB12" s="70">
        <f t="shared" ref="AB12:AB23" ca="1" si="10">SUM($U12:$AA12)</f>
        <v>2521337</v>
      </c>
      <c r="AC12" s="75">
        <f t="shared" ref="AC12:AC23" ca="1" si="11">RANK($AB12,OFFSET($AB$12:$AB$23,0,0,$G$8,1),0)</f>
        <v>10</v>
      </c>
    </row>
    <row r="13" spans="7:31">
      <c r="G13" s="5">
        <v>2</v>
      </c>
      <c r="K13" s="9" t="s">
        <v>38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U13" s="69">
        <f t="shared" ca="1" si="3"/>
        <v>451584</v>
      </c>
      <c r="V13" s="69">
        <f t="shared" ca="1" si="4"/>
        <v>330120</v>
      </c>
      <c r="W13" s="69">
        <f t="shared" ca="1" si="5"/>
        <v>721500</v>
      </c>
      <c r="X13" s="69">
        <f t="shared" ca="1" si="6"/>
        <v>1120570</v>
      </c>
      <c r="Y13" s="69">
        <f t="shared" ca="1" si="7"/>
        <v>266175</v>
      </c>
      <c r="Z13" s="69">
        <f t="shared" ca="1" si="8"/>
        <v>112320</v>
      </c>
      <c r="AA13" s="69">
        <f t="shared" ca="1" si="9"/>
        <v>454672</v>
      </c>
      <c r="AB13" s="70">
        <f t="shared" ca="1" si="10"/>
        <v>3456941</v>
      </c>
      <c r="AC13" s="75">
        <f t="shared" ca="1" si="11"/>
        <v>7</v>
      </c>
    </row>
    <row r="14" spans="7:31">
      <c r="G14" s="5">
        <v>3</v>
      </c>
      <c r="K14" s="9" t="s">
        <v>39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U14" s="69">
        <f t="shared" ca="1" si="3"/>
        <v>651168</v>
      </c>
      <c r="V14" s="69">
        <f t="shared" ca="1" si="4"/>
        <v>446880</v>
      </c>
      <c r="W14" s="69">
        <f t="shared" ca="1" si="5"/>
        <v>851760</v>
      </c>
      <c r="X14" s="69">
        <f t="shared" ca="1" si="6"/>
        <v>1324554</v>
      </c>
      <c r="Y14" s="69">
        <f t="shared" ca="1" si="7"/>
        <v>278005</v>
      </c>
      <c r="Z14" s="69">
        <f t="shared" ca="1" si="8"/>
        <v>153816</v>
      </c>
      <c r="AA14" s="69">
        <f t="shared" ca="1" si="9"/>
        <v>563944</v>
      </c>
      <c r="AB14" s="70">
        <f t="shared" ca="1" si="10"/>
        <v>4270127</v>
      </c>
      <c r="AC14" s="75">
        <f t="shared" ca="1" si="11"/>
        <v>4</v>
      </c>
    </row>
    <row r="15" spans="7:31">
      <c r="G15" s="5">
        <v>4</v>
      </c>
      <c r="K15" s="9" t="s">
        <v>40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U15" s="69">
        <f t="shared" ca="1" si="3"/>
        <v>640584</v>
      </c>
      <c r="V15" s="69">
        <f t="shared" ca="1" si="4"/>
        <v>523740</v>
      </c>
      <c r="W15" s="69">
        <f t="shared" ca="1" si="5"/>
        <v>841620</v>
      </c>
      <c r="X15" s="69">
        <f t="shared" ca="1" si="6"/>
        <v>1274900</v>
      </c>
      <c r="Y15" s="69">
        <f t="shared" ca="1" si="7"/>
        <v>313495</v>
      </c>
      <c r="Z15" s="69">
        <f t="shared" ca="1" si="8"/>
        <v>93600</v>
      </c>
      <c r="AA15" s="69">
        <f t="shared" ca="1" si="9"/>
        <v>558920</v>
      </c>
      <c r="AB15" s="70">
        <f t="shared" ca="1" si="10"/>
        <v>4246859</v>
      </c>
      <c r="AC15" s="75">
        <f t="shared" ca="1" si="11"/>
        <v>5</v>
      </c>
    </row>
    <row r="16" spans="7:31">
      <c r="G16" s="5">
        <v>5</v>
      </c>
      <c r="K16" s="9" t="s">
        <v>41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U16" s="69">
        <f t="shared" ca="1" si="3"/>
        <v>583632</v>
      </c>
      <c r="V16" s="69">
        <f t="shared" ca="1" si="4"/>
        <v>445200</v>
      </c>
      <c r="W16" s="69">
        <f t="shared" ca="1" si="5"/>
        <v>578760</v>
      </c>
      <c r="X16" s="69">
        <f t="shared" ca="1" si="6"/>
        <v>934032</v>
      </c>
      <c r="Y16" s="69">
        <f t="shared" ca="1" si="7"/>
        <v>255255</v>
      </c>
      <c r="Z16" s="69">
        <f t="shared" ca="1" si="8"/>
        <v>121368</v>
      </c>
      <c r="AA16" s="69">
        <f t="shared" ca="1" si="9"/>
        <v>385592</v>
      </c>
      <c r="AB16" s="70">
        <f t="shared" ca="1" si="10"/>
        <v>3303839</v>
      </c>
      <c r="AC16" s="75">
        <f t="shared" ca="1" si="11"/>
        <v>8</v>
      </c>
    </row>
    <row r="17" spans="7:29">
      <c r="G17" s="5">
        <v>6</v>
      </c>
      <c r="K17" s="9" t="s">
        <v>42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U17" s="69">
        <f t="shared" ca="1" si="3"/>
        <v>593712</v>
      </c>
      <c r="V17" s="69">
        <f t="shared" ca="1" si="4"/>
        <v>538860</v>
      </c>
      <c r="W17" s="69">
        <f t="shared" ca="1" si="5"/>
        <v>840060</v>
      </c>
      <c r="X17" s="69">
        <f t="shared" ca="1" si="6"/>
        <v>1480226</v>
      </c>
      <c r="Y17" s="69">
        <f t="shared" ca="1" si="7"/>
        <v>324870</v>
      </c>
      <c r="Z17" s="69">
        <f t="shared" ca="1" si="8"/>
        <v>188136</v>
      </c>
      <c r="AA17" s="69">
        <f t="shared" ca="1" si="9"/>
        <v>599112</v>
      </c>
      <c r="AB17" s="70">
        <f t="shared" ca="1" si="10"/>
        <v>4564976</v>
      </c>
      <c r="AC17" s="75">
        <f t="shared" ca="1" si="11"/>
        <v>3</v>
      </c>
    </row>
    <row r="18" spans="7:29">
      <c r="G18" s="5">
        <v>7</v>
      </c>
      <c r="K18" s="9" t="s">
        <v>43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U18" s="69">
        <f t="shared" ca="1" si="3"/>
        <v>654192</v>
      </c>
      <c r="V18" s="69">
        <f t="shared" ca="1" si="4"/>
        <v>671580</v>
      </c>
      <c r="W18" s="69">
        <f t="shared" ca="1" si="5"/>
        <v>881400</v>
      </c>
      <c r="X18" s="69">
        <f t="shared" ca="1" si="6"/>
        <v>1776808</v>
      </c>
      <c r="Y18" s="69">
        <f t="shared" ca="1" si="7"/>
        <v>333515</v>
      </c>
      <c r="Z18" s="69">
        <f t="shared" ca="1" si="8"/>
        <v>145392</v>
      </c>
      <c r="AA18" s="69">
        <f t="shared" ca="1" si="9"/>
        <v>732248</v>
      </c>
      <c r="AB18" s="70">
        <f t="shared" ca="1" si="10"/>
        <v>5195135</v>
      </c>
      <c r="AC18" s="75">
        <f t="shared" ca="1" si="11"/>
        <v>1</v>
      </c>
    </row>
    <row r="19" spans="7:29">
      <c r="G19" s="5">
        <v>8</v>
      </c>
      <c r="K19" s="9" t="s">
        <v>44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U19" s="69">
        <f t="shared" ca="1" si="3"/>
        <v>736848</v>
      </c>
      <c r="V19" s="69">
        <f t="shared" ca="1" si="4"/>
        <v>577920</v>
      </c>
      <c r="W19" s="69">
        <f t="shared" ca="1" si="5"/>
        <v>954720</v>
      </c>
      <c r="X19" s="69">
        <f t="shared" ca="1" si="6"/>
        <v>1571482</v>
      </c>
      <c r="Y19" s="69">
        <f t="shared" ca="1" si="7"/>
        <v>313495</v>
      </c>
      <c r="Z19" s="69">
        <f t="shared" ca="1" si="8"/>
        <v>140400</v>
      </c>
      <c r="AA19" s="69">
        <f t="shared" ca="1" si="9"/>
        <v>675728</v>
      </c>
      <c r="AB19" s="70">
        <f t="shared" ca="1" si="10"/>
        <v>4970593</v>
      </c>
      <c r="AC19" s="75">
        <f t="shared" ca="1" si="11"/>
        <v>2</v>
      </c>
    </row>
    <row r="20" spans="7:29">
      <c r="G20" s="5">
        <v>9</v>
      </c>
      <c r="K20" s="9" t="s">
        <v>45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U20" s="69">
        <f t="shared" ca="1" si="3"/>
        <v>513576</v>
      </c>
      <c r="V20" s="69">
        <f t="shared" ca="1" si="4"/>
        <v>375900</v>
      </c>
      <c r="W20" s="69">
        <f t="shared" ca="1" si="5"/>
        <v>741000</v>
      </c>
      <c r="X20" s="69">
        <f t="shared" ca="1" si="6"/>
        <v>1248060</v>
      </c>
      <c r="Y20" s="69">
        <f t="shared" ca="1" si="7"/>
        <v>264355</v>
      </c>
      <c r="Z20" s="69">
        <f t="shared" ca="1" si="8"/>
        <v>136656</v>
      </c>
      <c r="AA20" s="69">
        <f t="shared" ca="1" si="9"/>
        <v>444624</v>
      </c>
      <c r="AB20" s="70">
        <f t="shared" ca="1" si="10"/>
        <v>3724171</v>
      </c>
      <c r="AC20" s="75">
        <f t="shared" ca="1" si="11"/>
        <v>6</v>
      </c>
    </row>
    <row r="21" spans="7:29">
      <c r="G21" s="5">
        <v>10</v>
      </c>
      <c r="K21" s="9" t="s">
        <v>46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U21" s="69">
        <f t="shared" ca="1" si="3"/>
        <v>473256</v>
      </c>
      <c r="V21" s="69">
        <f t="shared" ca="1" si="4"/>
        <v>386400</v>
      </c>
      <c r="W21" s="69">
        <f t="shared" ca="1" si="5"/>
        <v>554580</v>
      </c>
      <c r="X21" s="69">
        <f t="shared" ca="1" si="6"/>
        <v>743468</v>
      </c>
      <c r="Y21" s="69">
        <f t="shared" ca="1" si="7"/>
        <v>160615</v>
      </c>
      <c r="Z21" s="69">
        <f t="shared" ca="1" si="8"/>
        <v>81432</v>
      </c>
      <c r="AA21" s="69">
        <f t="shared" ca="1" si="9"/>
        <v>285112</v>
      </c>
      <c r="AB21" s="70">
        <f t="shared" ca="1" si="10"/>
        <v>2684863</v>
      </c>
      <c r="AC21" s="75">
        <f t="shared" ca="1" si="11"/>
        <v>9</v>
      </c>
    </row>
    <row r="22" spans="7:29">
      <c r="G22" s="5">
        <v>11</v>
      </c>
      <c r="K22" s="9" t="s">
        <v>47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U22" s="69">
        <f t="shared" ca="1" si="3"/>
        <v>442008</v>
      </c>
      <c r="V22" s="69">
        <f t="shared" ca="1" si="4"/>
        <v>237720</v>
      </c>
      <c r="W22" s="69">
        <f t="shared" ca="1" si="5"/>
        <v>485940</v>
      </c>
      <c r="X22" s="69">
        <f t="shared" ca="1" si="6"/>
        <v>567666</v>
      </c>
      <c r="Y22" s="69">
        <f t="shared" ca="1" si="7"/>
        <v>151060</v>
      </c>
      <c r="Z22" s="69">
        <f t="shared" ca="1" si="8"/>
        <v>73944</v>
      </c>
      <c r="AA22" s="69">
        <f t="shared" ca="1" si="9"/>
        <v>275064</v>
      </c>
      <c r="AB22" s="70">
        <f t="shared" ca="1" si="10"/>
        <v>2233402</v>
      </c>
      <c r="AC22" s="75">
        <f t="shared" ca="1" si="11"/>
        <v>11</v>
      </c>
    </row>
    <row r="23" spans="7:29">
      <c r="G23" s="5">
        <v>12</v>
      </c>
      <c r="K23" s="9" t="s">
        <v>48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U23" s="69">
        <f t="shared" ca="1" si="3"/>
        <v>286272</v>
      </c>
      <c r="V23" s="69">
        <f t="shared" ca="1" si="4"/>
        <v>300300</v>
      </c>
      <c r="W23" s="69">
        <f t="shared" ca="1" si="5"/>
        <v>441480</v>
      </c>
      <c r="X23" s="69">
        <f t="shared" ca="1" si="6"/>
        <v>693814</v>
      </c>
      <c r="Y23" s="69">
        <f t="shared" ca="1" si="7"/>
        <v>147420</v>
      </c>
      <c r="Z23" s="69">
        <f t="shared" ca="1" si="8"/>
        <v>63960</v>
      </c>
      <c r="AA23" s="69">
        <f t="shared" ca="1" si="9"/>
        <v>276320</v>
      </c>
      <c r="AB23" s="70">
        <f t="shared" ca="1" si="10"/>
        <v>2209566</v>
      </c>
      <c r="AC23" s="75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>
      <c r="S5" s="53">
        <v>3</v>
      </c>
      <c r="T5" s="55" t="s">
        <v>66</v>
      </c>
      <c r="U5" s="94">
        <f t="shared" ref="U5:AA5" ca="1" si="0">OFFSET(rP1.Knoten,U$4,$S$5)</f>
        <v>492</v>
      </c>
      <c r="V5" s="94">
        <f t="shared" ca="1" si="0"/>
        <v>400</v>
      </c>
      <c r="W5" s="94">
        <f t="shared" ca="1" si="0"/>
        <v>755</v>
      </c>
      <c r="X5" s="94">
        <f t="shared" ca="1" si="0"/>
        <v>1005</v>
      </c>
      <c r="Y5" s="94">
        <f t="shared" ca="1" si="0"/>
        <v>516</v>
      </c>
      <c r="Z5" s="94">
        <f t="shared" ca="1" si="0"/>
        <v>300</v>
      </c>
      <c r="AA5" s="94">
        <f t="shared" ca="1" si="0"/>
        <v>0</v>
      </c>
      <c r="AB5" s="59"/>
      <c r="AC5" s="67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>
      <c r="G7" s="5"/>
      <c r="K7" s="68" t="s">
        <v>8</v>
      </c>
      <c r="L7" s="69">
        <f t="shared" ref="L7:R7" si="1">SUMIF(L$12:L$23,"&lt;&gt;#NV")</f>
        <v>13892</v>
      </c>
      <c r="M7" s="69">
        <f t="shared" si="1"/>
        <v>12250</v>
      </c>
      <c r="N7" s="69">
        <f t="shared" si="1"/>
        <v>9413</v>
      </c>
      <c r="O7" s="69">
        <f t="shared" si="1"/>
        <v>7801</v>
      </c>
      <c r="P7" s="69">
        <f t="shared" si="1"/>
        <v>4646</v>
      </c>
      <c r="Q7" s="69">
        <f t="shared" si="1"/>
        <v>2696</v>
      </c>
      <c r="R7" s="69">
        <f t="shared" si="1"/>
        <v>0</v>
      </c>
      <c r="S7" s="57" t="s">
        <v>65</v>
      </c>
      <c r="T7" s="37"/>
      <c r="U7" s="69">
        <f t="shared" ref="U7:AA7" ca="1" si="2">SUMIF(U$12:U$23,"&lt;&gt;#NV")</f>
        <v>6834864</v>
      </c>
      <c r="V7" s="69">
        <f t="shared" ca="1" si="2"/>
        <v>4900000</v>
      </c>
      <c r="W7" s="69">
        <f t="shared" ca="1" si="2"/>
        <v>7106815</v>
      </c>
      <c r="X7" s="69">
        <f t="shared" ca="1" si="2"/>
        <v>7840005</v>
      </c>
      <c r="Y7" s="69">
        <f t="shared" ca="1" si="2"/>
        <v>2397336</v>
      </c>
      <c r="Z7" s="69">
        <f t="shared" ca="1" si="2"/>
        <v>808800</v>
      </c>
      <c r="AA7" s="69">
        <f t="shared" si="2"/>
        <v>0</v>
      </c>
      <c r="AB7" s="70">
        <f ca="1">SUM(U7:AA7)</f>
        <v>29887820</v>
      </c>
      <c r="AC7" s="65"/>
    </row>
    <row r="8" spans="7:31" ht="15" customHeight="1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>
      <c r="G12" s="5">
        <v>1</v>
      </c>
      <c r="K12" s="9" t="s">
        <v>37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U12" s="69">
        <f t="shared" ref="U12:U23" ca="1" si="3">L12*U$5</f>
        <v>371460</v>
      </c>
      <c r="V12" s="69">
        <f t="shared" ref="V12:V23" ca="1" si="4">M12*V$5</f>
        <v>312400</v>
      </c>
      <c r="W12" s="69">
        <f t="shared" ref="W12:W23" ca="1" si="5">N12*W$5</f>
        <v>362400</v>
      </c>
      <c r="X12" s="69">
        <f t="shared" ref="X12:X23" ca="1" si="6">O12*X$5</f>
        <v>462300</v>
      </c>
      <c r="Y12" s="69">
        <f t="shared" ref="Y12:Y23" ca="1" si="7">P12*Y$5</f>
        <v>133644</v>
      </c>
      <c r="Z12" s="69">
        <f t="shared" ref="Z12:Z23" ca="1" si="8">Q12*Z$5</f>
        <v>56700</v>
      </c>
      <c r="AA12" s="69"/>
      <c r="AB12" s="70">
        <f t="shared" ref="AB12:AB23" ca="1" si="9">SUM($U12:$AA12)</f>
        <v>1698904</v>
      </c>
      <c r="AC12" s="75">
        <f t="shared" ref="AC12:AC23" ca="1" si="10">RANK($AB12,OFFSET($AB$12:$AB$23,0,0,$G$8,1),0)</f>
        <v>10</v>
      </c>
    </row>
    <row r="13" spans="7:31">
      <c r="G13" s="5">
        <v>2</v>
      </c>
      <c r="K13" s="9" t="s">
        <v>38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U13" s="69">
        <f t="shared" ca="1" si="3"/>
        <v>505284</v>
      </c>
      <c r="V13" s="69">
        <f t="shared" ca="1" si="4"/>
        <v>306400</v>
      </c>
      <c r="W13" s="69">
        <f t="shared" ca="1" si="5"/>
        <v>604755</v>
      </c>
      <c r="X13" s="69">
        <f t="shared" ca="1" si="6"/>
        <v>634155</v>
      </c>
      <c r="Y13" s="69">
        <f t="shared" ca="1" si="7"/>
        <v>221880</v>
      </c>
      <c r="Z13" s="69">
        <f t="shared" ca="1" si="8"/>
        <v>56100</v>
      </c>
      <c r="AA13" s="69"/>
      <c r="AB13" s="70">
        <f t="shared" ca="1" si="9"/>
        <v>2328574</v>
      </c>
      <c r="AC13" s="75">
        <f t="shared" ca="1" si="10"/>
        <v>8</v>
      </c>
    </row>
    <row r="14" spans="7:31">
      <c r="G14" s="5">
        <v>3</v>
      </c>
      <c r="K14" s="9" t="s">
        <v>39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U14" s="69">
        <f t="shared" ca="1" si="3"/>
        <v>707496</v>
      </c>
      <c r="V14" s="69">
        <f t="shared" ca="1" si="4"/>
        <v>438000</v>
      </c>
      <c r="W14" s="69">
        <f t="shared" ca="1" si="5"/>
        <v>699130</v>
      </c>
      <c r="X14" s="69">
        <f t="shared" ca="1" si="6"/>
        <v>787920</v>
      </c>
      <c r="Y14" s="69">
        <f t="shared" ca="1" si="7"/>
        <v>227556</v>
      </c>
      <c r="Z14" s="69">
        <f t="shared" ca="1" si="8"/>
        <v>95400</v>
      </c>
      <c r="AA14" s="69"/>
      <c r="AB14" s="70">
        <f t="shared" ca="1" si="9"/>
        <v>2955502</v>
      </c>
      <c r="AC14" s="75">
        <f t="shared" ca="1" si="10"/>
        <v>5</v>
      </c>
    </row>
    <row r="15" spans="7:31">
      <c r="G15" s="5">
        <v>4</v>
      </c>
      <c r="K15" s="9" t="s">
        <v>40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U15" s="69">
        <f t="shared" ca="1" si="3"/>
        <v>670104</v>
      </c>
      <c r="V15" s="69">
        <f t="shared" ca="1" si="4"/>
        <v>518800</v>
      </c>
      <c r="W15" s="69">
        <f t="shared" ca="1" si="5"/>
        <v>719515</v>
      </c>
      <c r="X15" s="69">
        <f t="shared" ca="1" si="6"/>
        <v>779880</v>
      </c>
      <c r="Y15" s="69">
        <f t="shared" ca="1" si="7"/>
        <v>262644</v>
      </c>
      <c r="Z15" s="69">
        <f t="shared" ca="1" si="8"/>
        <v>52200</v>
      </c>
      <c r="AA15" s="69"/>
      <c r="AB15" s="70">
        <f t="shared" ca="1" si="9"/>
        <v>3003143</v>
      </c>
      <c r="AC15" s="75">
        <f t="shared" ca="1" si="10"/>
        <v>3</v>
      </c>
    </row>
    <row r="16" spans="7:31">
      <c r="G16" s="5">
        <v>5</v>
      </c>
      <c r="K16" s="9" t="s">
        <v>41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U16" s="69">
        <f t="shared" ca="1" si="3"/>
        <v>633204</v>
      </c>
      <c r="V16" s="69">
        <f t="shared" ca="1" si="4"/>
        <v>415200</v>
      </c>
      <c r="W16" s="69">
        <f t="shared" ca="1" si="5"/>
        <v>496790</v>
      </c>
      <c r="X16" s="69">
        <f t="shared" ca="1" si="6"/>
        <v>529635</v>
      </c>
      <c r="Y16" s="69">
        <f t="shared" ca="1" si="7"/>
        <v>206400</v>
      </c>
      <c r="Z16" s="69">
        <f t="shared" ca="1" si="8"/>
        <v>69900</v>
      </c>
      <c r="AA16" s="69"/>
      <c r="AB16" s="70">
        <f t="shared" ca="1" si="9"/>
        <v>2351129</v>
      </c>
      <c r="AC16" s="75">
        <f t="shared" ca="1" si="10"/>
        <v>7</v>
      </c>
    </row>
    <row r="17" spans="7:29">
      <c r="G17" s="5">
        <v>6</v>
      </c>
      <c r="K17" s="9" t="s">
        <v>42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U17" s="69">
        <f t="shared" ca="1" si="3"/>
        <v>640584</v>
      </c>
      <c r="V17" s="69">
        <f t="shared" ca="1" si="4"/>
        <v>491600</v>
      </c>
      <c r="W17" s="69">
        <f t="shared" ca="1" si="5"/>
        <v>708945</v>
      </c>
      <c r="X17" s="69">
        <f t="shared" ca="1" si="6"/>
        <v>785910</v>
      </c>
      <c r="Y17" s="69">
        <f t="shared" ca="1" si="7"/>
        <v>258000</v>
      </c>
      <c r="Z17" s="69">
        <f t="shared" ca="1" si="8"/>
        <v>111000</v>
      </c>
      <c r="AA17" s="69"/>
      <c r="AB17" s="70">
        <f t="shared" ca="1" si="9"/>
        <v>2996039</v>
      </c>
      <c r="AC17" s="75">
        <f t="shared" ca="1" si="10"/>
        <v>4</v>
      </c>
    </row>
    <row r="18" spans="7:29">
      <c r="G18" s="5">
        <v>7</v>
      </c>
      <c r="K18" s="9" t="s">
        <v>43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U18" s="69">
        <f t="shared" ca="1" si="3"/>
        <v>704052</v>
      </c>
      <c r="V18" s="69">
        <f t="shared" ca="1" si="4"/>
        <v>621200</v>
      </c>
      <c r="W18" s="69">
        <f t="shared" ca="1" si="5"/>
        <v>745185</v>
      </c>
      <c r="X18" s="69">
        <f t="shared" ca="1" si="6"/>
        <v>1084395</v>
      </c>
      <c r="Y18" s="69">
        <f t="shared" ca="1" si="7"/>
        <v>269352</v>
      </c>
      <c r="Z18" s="69">
        <f t="shared" ca="1" si="8"/>
        <v>78300</v>
      </c>
      <c r="AA18" s="69"/>
      <c r="AB18" s="70">
        <f t="shared" ca="1" si="9"/>
        <v>3502484</v>
      </c>
      <c r="AC18" s="75">
        <f t="shared" ca="1" si="10"/>
        <v>1</v>
      </c>
    </row>
    <row r="19" spans="7:29">
      <c r="G19" s="5">
        <v>8</v>
      </c>
      <c r="K19" s="9" t="s">
        <v>44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U19" s="69">
        <f t="shared" ca="1" si="3"/>
        <v>774408</v>
      </c>
      <c r="V19" s="69">
        <f t="shared" ca="1" si="4"/>
        <v>563200</v>
      </c>
      <c r="W19" s="69">
        <f t="shared" ca="1" si="5"/>
        <v>821440</v>
      </c>
      <c r="X19" s="69">
        <f t="shared" ca="1" si="6"/>
        <v>890430</v>
      </c>
      <c r="Y19" s="69">
        <f t="shared" ca="1" si="7"/>
        <v>244068</v>
      </c>
      <c r="Z19" s="69">
        <f t="shared" ca="1" si="8"/>
        <v>80700</v>
      </c>
      <c r="AA19" s="69"/>
      <c r="AB19" s="70">
        <f t="shared" ca="1" si="9"/>
        <v>3374246</v>
      </c>
      <c r="AC19" s="75">
        <f t="shared" ca="1" si="10"/>
        <v>2</v>
      </c>
    </row>
    <row r="20" spans="7:29">
      <c r="G20" s="5">
        <v>9</v>
      </c>
      <c r="K20" s="9" t="s">
        <v>45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U20" s="69">
        <f t="shared" ca="1" si="3"/>
        <v>536280</v>
      </c>
      <c r="V20" s="69">
        <f t="shared" ca="1" si="4"/>
        <v>345600</v>
      </c>
      <c r="W20" s="69">
        <f t="shared" ca="1" si="5"/>
        <v>616835</v>
      </c>
      <c r="X20" s="69">
        <f t="shared" ca="1" si="6"/>
        <v>706515</v>
      </c>
      <c r="Y20" s="69">
        <f t="shared" ca="1" si="7"/>
        <v>219816</v>
      </c>
      <c r="Z20" s="69">
        <f t="shared" ca="1" si="8"/>
        <v>80400</v>
      </c>
      <c r="AA20" s="69"/>
      <c r="AB20" s="70">
        <f t="shared" ca="1" si="9"/>
        <v>2505446</v>
      </c>
      <c r="AC20" s="75">
        <f t="shared" ca="1" si="10"/>
        <v>6</v>
      </c>
    </row>
    <row r="21" spans="7:29">
      <c r="G21" s="5">
        <v>10</v>
      </c>
      <c r="K21" s="9" t="s">
        <v>46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U21" s="69">
        <f t="shared" ca="1" si="3"/>
        <v>537756</v>
      </c>
      <c r="V21" s="69">
        <f t="shared" ca="1" si="4"/>
        <v>373600</v>
      </c>
      <c r="W21" s="69">
        <f t="shared" ca="1" si="5"/>
        <v>492260</v>
      </c>
      <c r="X21" s="69">
        <f t="shared" ca="1" si="6"/>
        <v>445215</v>
      </c>
      <c r="Y21" s="69">
        <f t="shared" ca="1" si="7"/>
        <v>132612</v>
      </c>
      <c r="Z21" s="69">
        <f t="shared" ca="1" si="8"/>
        <v>49200</v>
      </c>
      <c r="AA21" s="69"/>
      <c r="AB21" s="70">
        <f t="shared" ca="1" si="9"/>
        <v>2030643</v>
      </c>
      <c r="AC21" s="75">
        <f t="shared" ca="1" si="10"/>
        <v>9</v>
      </c>
    </row>
    <row r="22" spans="7:29">
      <c r="G22" s="5">
        <v>11</v>
      </c>
      <c r="K22" s="9" t="s">
        <v>47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U22" s="69">
        <f t="shared" ca="1" si="3"/>
        <v>448704</v>
      </c>
      <c r="V22" s="69">
        <f t="shared" ca="1" si="4"/>
        <v>226000</v>
      </c>
      <c r="W22" s="69">
        <f t="shared" ca="1" si="5"/>
        <v>447715</v>
      </c>
      <c r="X22" s="69">
        <f t="shared" ca="1" si="6"/>
        <v>324615</v>
      </c>
      <c r="Y22" s="69">
        <f t="shared" ca="1" si="7"/>
        <v>113004</v>
      </c>
      <c r="Z22" s="69">
        <f t="shared" ca="1" si="8"/>
        <v>40800</v>
      </c>
      <c r="AA22" s="69"/>
      <c r="AB22" s="70">
        <f t="shared" ca="1" si="9"/>
        <v>1600838</v>
      </c>
      <c r="AC22" s="75">
        <f t="shared" ca="1" si="10"/>
        <v>11</v>
      </c>
    </row>
    <row r="23" spans="7:29">
      <c r="G23" s="5">
        <v>12</v>
      </c>
      <c r="K23" s="9" t="s">
        <v>48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U23" s="69">
        <f t="shared" ca="1" si="3"/>
        <v>305532</v>
      </c>
      <c r="V23" s="69">
        <f t="shared" ca="1" si="4"/>
        <v>288000</v>
      </c>
      <c r="W23" s="69">
        <f t="shared" ca="1" si="5"/>
        <v>391845</v>
      </c>
      <c r="X23" s="69">
        <f t="shared" ca="1" si="6"/>
        <v>409035</v>
      </c>
      <c r="Y23" s="69">
        <f t="shared" ca="1" si="7"/>
        <v>108360</v>
      </c>
      <c r="Z23" s="69">
        <f t="shared" ca="1" si="8"/>
        <v>38100</v>
      </c>
      <c r="AA23" s="69"/>
      <c r="AB23" s="70">
        <f t="shared" ca="1" si="9"/>
        <v>1540872</v>
      </c>
      <c r="AC23" s="75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V23"/>
  <sheetViews>
    <sheetView workbookViewId="0"/>
  </sheetViews>
  <sheetFormatPr baseColWidth="10" defaultRowHeight="15"/>
  <cols>
    <col min="1" max="6" width="1.7109375" customWidth="1"/>
    <col min="7" max="7" width="3.42578125" style="5" customWidth="1"/>
    <col min="8" max="10" width="1.7109375" customWidth="1"/>
    <col min="11" max="11" width="4" customWidth="1"/>
    <col min="13" max="15" width="11.42578125" style="38"/>
  </cols>
  <sheetData>
    <row r="1" spans="2:22" ht="8.1" customHeight="1"/>
    <row r="2" spans="2:22" ht="8.1" customHeight="1">
      <c r="B2" s="11"/>
      <c r="C2" s="11"/>
    </row>
    <row r="3" spans="2:22" ht="8.1" customHeight="1">
      <c r="B3" s="11"/>
      <c r="C3" s="11"/>
    </row>
    <row r="4" spans="2:22" ht="8.1" customHeight="1">
      <c r="B4" s="11"/>
      <c r="C4" s="11"/>
    </row>
    <row r="5" spans="2:22">
      <c r="B5" s="11"/>
      <c r="C5" s="11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11"/>
      <c r="C6" s="11"/>
    </row>
    <row r="7" spans="2:22" ht="8.1" customHeight="1">
      <c r="B7" s="11"/>
      <c r="C7" s="11"/>
    </row>
    <row r="8" spans="2:22" ht="8.1" customHeight="1">
      <c r="B8" s="11"/>
      <c r="C8" s="11"/>
    </row>
    <row r="9" spans="2:22" ht="8.1" customHeight="1">
      <c r="B9" s="11"/>
      <c r="C9" s="11"/>
    </row>
    <row r="10" spans="2:22">
      <c r="B10" s="11"/>
      <c r="C10" s="11"/>
      <c r="L10" s="39"/>
      <c r="M10" s="97" t="s">
        <v>75</v>
      </c>
      <c r="N10" s="40"/>
      <c r="O10" s="40"/>
      <c r="P10" s="80"/>
      <c r="Q10" s="86"/>
      <c r="R10" s="87"/>
    </row>
    <row r="11" spans="2:22">
      <c r="B11" s="11"/>
      <c r="C11" s="11"/>
      <c r="G11" s="5">
        <v>0</v>
      </c>
      <c r="L11" s="41" t="s">
        <v>60</v>
      </c>
      <c r="M11" s="42" t="s">
        <v>61</v>
      </c>
      <c r="N11" s="42" t="s">
        <v>62</v>
      </c>
      <c r="O11" s="42" t="s">
        <v>63</v>
      </c>
      <c r="P11" s="85" t="s">
        <v>71</v>
      </c>
      <c r="Q11" s="85" t="s">
        <v>72</v>
      </c>
      <c r="R11" s="88" t="s">
        <v>73</v>
      </c>
    </row>
    <row r="12" spans="2:22">
      <c r="B12" s="11"/>
      <c r="C12" s="11"/>
      <c r="G12" s="5">
        <v>1</v>
      </c>
      <c r="L12" s="16" t="s">
        <v>0</v>
      </c>
      <c r="M12" s="43">
        <v>552</v>
      </c>
      <c r="N12" s="43">
        <v>504</v>
      </c>
      <c r="O12" s="44">
        <v>492</v>
      </c>
      <c r="P12" s="89"/>
      <c r="Q12" s="81"/>
      <c r="R12" s="82"/>
    </row>
    <row r="13" spans="2:22">
      <c r="B13" s="11"/>
      <c r="C13" s="11"/>
      <c r="G13" s="5">
        <v>2</v>
      </c>
      <c r="L13" s="16" t="s">
        <v>1</v>
      </c>
      <c r="M13" s="43">
        <v>420</v>
      </c>
      <c r="N13" s="43">
        <v>420</v>
      </c>
      <c r="O13" s="44">
        <v>400</v>
      </c>
      <c r="P13" s="90"/>
      <c r="Q13" s="91"/>
      <c r="R13" s="92"/>
    </row>
    <row r="14" spans="2:22">
      <c r="B14" s="11"/>
      <c r="C14" s="11"/>
      <c r="G14" s="5">
        <v>3</v>
      </c>
      <c r="L14" s="16" t="s">
        <v>2</v>
      </c>
      <c r="M14" s="43">
        <v>812</v>
      </c>
      <c r="N14" s="43">
        <v>780</v>
      </c>
      <c r="O14" s="44">
        <v>755</v>
      </c>
      <c r="P14" s="90"/>
      <c r="Q14" s="91"/>
      <c r="R14" s="92"/>
    </row>
    <row r="15" spans="2:22">
      <c r="B15" s="11"/>
      <c r="C15" s="11"/>
      <c r="G15" s="5">
        <v>4</v>
      </c>
      <c r="L15" s="16" t="s">
        <v>3</v>
      </c>
      <c r="M15" s="43">
        <v>1222</v>
      </c>
      <c r="N15" s="43">
        <v>1342</v>
      </c>
      <c r="O15" s="44">
        <v>1005</v>
      </c>
      <c r="P15" s="90"/>
      <c r="Q15" s="91"/>
      <c r="R15" s="92"/>
    </row>
    <row r="16" spans="2:22">
      <c r="B16" s="11"/>
      <c r="C16" s="11"/>
      <c r="G16" s="5">
        <v>5</v>
      </c>
      <c r="L16" s="16" t="s">
        <v>4</v>
      </c>
      <c r="M16" s="43">
        <v>419</v>
      </c>
      <c r="N16" s="43">
        <v>455</v>
      </c>
      <c r="O16" s="44">
        <v>516</v>
      </c>
      <c r="P16" s="90"/>
      <c r="Q16" s="91"/>
      <c r="R16" s="92"/>
    </row>
    <row r="17" spans="7:18">
      <c r="G17" s="5">
        <v>6</v>
      </c>
      <c r="L17" s="99" t="s">
        <v>76</v>
      </c>
      <c r="M17" s="43">
        <v>287</v>
      </c>
      <c r="N17" s="43">
        <v>312</v>
      </c>
      <c r="O17" s="44">
        <v>300</v>
      </c>
      <c r="P17" s="90"/>
      <c r="Q17" s="91"/>
      <c r="R17" s="92"/>
    </row>
    <row r="18" spans="7:18">
      <c r="G18" s="5">
        <v>7</v>
      </c>
      <c r="L18" s="45" t="s">
        <v>5</v>
      </c>
      <c r="M18" s="46">
        <v>1345</v>
      </c>
      <c r="N18" s="46">
        <v>1256</v>
      </c>
      <c r="O18" s="63"/>
      <c r="P18" s="93"/>
      <c r="Q18" s="83"/>
      <c r="R18" s="84"/>
    </row>
    <row r="19" spans="7:18">
      <c r="G19" s="5">
        <v>8</v>
      </c>
    </row>
    <row r="20" spans="7:18">
      <c r="G20" s="5">
        <v>9</v>
      </c>
    </row>
    <row r="21" spans="7:18">
      <c r="G21" s="5">
        <v>10</v>
      </c>
    </row>
    <row r="22" spans="7:18">
      <c r="G22" s="5">
        <v>11</v>
      </c>
    </row>
    <row r="23" spans="7:18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15</v>
      </c>
      <c r="C3" s="11" t="s">
        <v>16</v>
      </c>
    </row>
    <row r="4" spans="2:3">
      <c r="B4" s="11" t="s">
        <v>17</v>
      </c>
      <c r="C4" s="11" t="s">
        <v>18</v>
      </c>
    </row>
    <row r="5" spans="2:3">
      <c r="B5" s="11" t="s">
        <v>19</v>
      </c>
      <c r="C5" s="11" t="s">
        <v>20</v>
      </c>
    </row>
    <row r="6" spans="2:3">
      <c r="B6" s="11" t="s">
        <v>21</v>
      </c>
      <c r="C6" s="11" t="s">
        <v>24</v>
      </c>
    </row>
    <row r="7" spans="2:3">
      <c r="B7" s="11" t="s">
        <v>22</v>
      </c>
      <c r="C7" s="11" t="s">
        <v>26</v>
      </c>
    </row>
    <row r="8" spans="2:3">
      <c r="B8" s="11" t="s">
        <v>23</v>
      </c>
      <c r="C8" s="11" t="s">
        <v>33</v>
      </c>
    </row>
    <row r="9" spans="2:3">
      <c r="B9" s="11" t="s">
        <v>25</v>
      </c>
      <c r="C9" s="11" t="s">
        <v>34</v>
      </c>
    </row>
    <row r="10" spans="2:3">
      <c r="B10" s="11" t="s">
        <v>27</v>
      </c>
      <c r="C10" s="11" t="s">
        <v>30</v>
      </c>
    </row>
    <row r="11" spans="2:3">
      <c r="B11" s="11" t="s">
        <v>28</v>
      </c>
      <c r="C11" s="11" t="s">
        <v>32</v>
      </c>
    </row>
    <row r="12" spans="2:3">
      <c r="B12" s="11" t="s">
        <v>29</v>
      </c>
      <c r="C12" s="11" t="s">
        <v>35</v>
      </c>
    </row>
    <row r="13" spans="2:3">
      <c r="B13" s="11" t="s">
        <v>31</v>
      </c>
      <c r="C13" s="11" t="s">
        <v>36</v>
      </c>
    </row>
    <row r="14" spans="2:3">
      <c r="B14" s="11" t="s">
        <v>69</v>
      </c>
      <c r="C14" s="11" t="s">
        <v>70</v>
      </c>
    </row>
    <row r="15" spans="2:3">
      <c r="B15" s="11"/>
      <c r="C15" s="11"/>
    </row>
    <row r="16" spans="2:3">
      <c r="B16" s="11"/>
      <c r="C16" s="11"/>
    </row>
    <row r="17" spans="2:7">
      <c r="B17" s="11"/>
      <c r="C17" s="11"/>
    </row>
    <row r="18" spans="2:7">
      <c r="B18" s="11"/>
      <c r="C18" s="11"/>
    </row>
    <row r="19" spans="2:7">
      <c r="B19" s="11"/>
      <c r="C19" s="11"/>
    </row>
    <row r="20" spans="2:7">
      <c r="B20" s="11"/>
      <c r="C20" s="11"/>
    </row>
    <row r="21" spans="2:7">
      <c r="B21" s="11"/>
      <c r="C21" s="11"/>
    </row>
    <row r="23" spans="2:7">
      <c r="B23" s="11"/>
    </row>
    <row r="24" spans="2:7">
      <c r="B24" s="11"/>
      <c r="G24" s="11"/>
    </row>
    <row r="25" spans="2:7">
      <c r="B25" s="11"/>
      <c r="G25" s="38"/>
    </row>
    <row r="26" spans="2:7">
      <c r="B26" s="11"/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2009-03-26T08:36:20Z</dcterms:modified>
</cp:coreProperties>
</file>