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Sparbrief" sheetId="7" r:id="rId2"/>
    <sheet name="Bundesschatzbriefe" sheetId="8" r:id="rId3"/>
  </sheets>
  <calcPr calcId="144525" iterateDelta="1.0000000000000001E-5"/>
</workbook>
</file>

<file path=xl/calcChain.xml><?xml version="1.0" encoding="utf-8"?>
<calcChain xmlns="http://schemas.openxmlformats.org/spreadsheetml/2006/main">
  <c r="D4" i="8" l="1"/>
  <c r="D5" i="8"/>
  <c r="D6" i="8"/>
  <c r="D7" i="8"/>
  <c r="D8" i="8"/>
  <c r="D9" i="8"/>
  <c r="D10" i="8"/>
  <c r="D17" i="8"/>
  <c r="D18" i="8"/>
  <c r="D19" i="8"/>
  <c r="D20" i="8"/>
  <c r="D21" i="8"/>
  <c r="D22" i="8"/>
  <c r="D23" i="8"/>
  <c r="D24" i="8"/>
  <c r="G4" i="7"/>
  <c r="H4" i="7"/>
  <c r="G5" i="7"/>
  <c r="H5" i="7"/>
  <c r="G6" i="7"/>
  <c r="H6" i="7"/>
  <c r="G7" i="7"/>
  <c r="H7" i="7"/>
  <c r="C8" i="7"/>
  <c r="G8" i="7"/>
  <c r="H8" i="7"/>
  <c r="G9" i="7"/>
  <c r="C17" i="7"/>
  <c r="C19" i="7"/>
  <c r="C21" i="7"/>
</calcChain>
</file>

<file path=xl/sharedStrings.xml><?xml version="1.0" encoding="utf-8"?>
<sst xmlns="http://schemas.openxmlformats.org/spreadsheetml/2006/main" count="57" uniqueCount="42">
  <si>
    <t>Diese Mappe enthält folgende Beispiele:</t>
  </si>
  <si>
    <t>Excel 2010 – Das Handbuch</t>
  </si>
  <si>
    <t>&lt;&lt;&lt; zurück zu Info</t>
  </si>
  <si>
    <t>Rendite</t>
  </si>
  <si>
    <t>Gesamt</t>
  </si>
  <si>
    <t>Bonus</t>
  </si>
  <si>
    <t xml:space="preserve"> ohne Bonus</t>
  </si>
  <si>
    <t>Ergebnis</t>
  </si>
  <si>
    <t xml:space="preserve"> im Jahr</t>
  </si>
  <si>
    <t>Zinssatz</t>
  </si>
  <si>
    <t xml:space="preserve"> Jahre</t>
  </si>
  <si>
    <t>Laufzeit</t>
  </si>
  <si>
    <t>Anlage</t>
  </si>
  <si>
    <t>Sparbrief mit Bonus</t>
  </si>
  <si>
    <t>Jahr 5</t>
  </si>
  <si>
    <t>Jahr 4</t>
  </si>
  <si>
    <t>Jahr 3</t>
  </si>
  <si>
    <t>Jahr 2</t>
  </si>
  <si>
    <t>Jahr 1</t>
  </si>
  <si>
    <t>Zinsen</t>
  </si>
  <si>
    <t>Betrag</t>
  </si>
  <si>
    <t>Konto</t>
  </si>
  <si>
    <t>Sparbrief</t>
  </si>
  <si>
    <t>ZINS</t>
  </si>
  <si>
    <t>7. Jahr</t>
  </si>
  <si>
    <t>6. Jahr</t>
  </si>
  <si>
    <t>5. Jahr</t>
  </si>
  <si>
    <t>4. Jahr</t>
  </si>
  <si>
    <t>3. Jahr</t>
  </si>
  <si>
    <t>2. Jahr</t>
  </si>
  <si>
    <t>1. Jahr</t>
  </si>
  <si>
    <t>Kontostand</t>
  </si>
  <si>
    <t>Verzinsung</t>
  </si>
  <si>
    <t>Einsatz</t>
  </si>
  <si>
    <t>Typ B</t>
  </si>
  <si>
    <t>(das ist eine Aufgabe der Investitionsrechnung)</t>
  </si>
  <si>
    <t>IKV:</t>
  </si>
  <si>
    <t>Typ A</t>
  </si>
  <si>
    <t>Bundesschatzbriefe</t>
  </si>
  <si>
    <t>Jahr 6</t>
  </si>
  <si>
    <t>Viel Erfolg</t>
  </si>
  <si>
    <t>Dr. Eckehard Pfeifer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</si>
</sst>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0.0%"/>
  </numFmts>
  <fonts count="10" x14ac:knownFonts="1">
    <font>
      <sz val="11"/>
      <name val="Calibri"/>
      <family val="2"/>
    </font>
    <font>
      <sz val="10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31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4" fillId="3" borderId="0" xfId="3" applyFont="1" applyFill="1" applyAlignment="1">
      <alignment vertical="center"/>
    </xf>
    <xf numFmtId="0" fontId="2" fillId="3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164" fontId="3" fillId="2" borderId="0" xfId="3" applyNumberFormat="1" applyFont="1" applyFill="1" applyAlignment="1">
      <alignment vertical="center"/>
    </xf>
    <xf numFmtId="164" fontId="2" fillId="0" borderId="0" xfId="3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/>
    <xf numFmtId="0" fontId="4" fillId="0" borderId="0" xfId="4" applyFont="1" applyFill="1">
      <alignment vertical="center"/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/>
    <xf numFmtId="44" fontId="6" fillId="0" borderId="1" xfId="0" applyNumberFormat="1" applyFont="1" applyBorder="1"/>
    <xf numFmtId="44" fontId="6" fillId="0" borderId="1" xfId="6" applyFont="1" applyBorder="1"/>
    <xf numFmtId="43" fontId="6" fillId="0" borderId="1" xfId="7" applyFont="1" applyBorder="1"/>
    <xf numFmtId="0" fontId="6" fillId="0" borderId="2" xfId="0" applyFont="1" applyBorder="1"/>
    <xf numFmtId="44" fontId="6" fillId="3" borderId="1" xfId="6" applyFont="1" applyFill="1" applyBorder="1"/>
    <xf numFmtId="0" fontId="6" fillId="3" borderId="1" xfId="0" applyFont="1" applyFill="1" applyBorder="1"/>
    <xf numFmtId="168" fontId="6" fillId="3" borderId="1" xfId="0" applyNumberFormat="1" applyFont="1" applyFill="1" applyBorder="1"/>
    <xf numFmtId="44" fontId="6" fillId="4" borderId="1" xfId="6" applyFont="1" applyFill="1" applyBorder="1"/>
    <xf numFmtId="10" fontId="6" fillId="4" borderId="1" xfId="0" applyNumberFormat="1" applyFont="1" applyFill="1" applyBorder="1"/>
    <xf numFmtId="44" fontId="6" fillId="3" borderId="1" xfId="8" applyFont="1" applyFill="1" applyBorder="1"/>
    <xf numFmtId="43" fontId="6" fillId="3" borderId="1" xfId="7" applyFont="1" applyFill="1" applyBorder="1"/>
    <xf numFmtId="10" fontId="6" fillId="3" borderId="1" xfId="0" applyNumberFormat="1" applyFont="1" applyFill="1" applyBorder="1"/>
    <xf numFmtId="10" fontId="6" fillId="5" borderId="1" xfId="0" applyNumberFormat="1" applyFont="1" applyFill="1" applyBorder="1"/>
    <xf numFmtId="44" fontId="6" fillId="5" borderId="1" xfId="6" applyFont="1" applyFill="1" applyBorder="1"/>
    <xf numFmtId="14" fontId="6" fillId="0" borderId="0" xfId="0" applyNumberFormat="1" applyFont="1"/>
  </cellXfs>
  <cellStyles count="9">
    <cellStyle name="Datum mit Wochentag" xfId="1"/>
    <cellStyle name="Hyperlink 2" xfId="5"/>
    <cellStyle name="Komma 2" xfId="7"/>
    <cellStyle name="Rechnungsnummer" xfId="2"/>
    <cellStyle name="Standard" xfId="0" builtinId="0" customBuiltin="1"/>
    <cellStyle name="Standard 2" xfId="3"/>
    <cellStyle name="Standard_BFUebung" xfId="4"/>
    <cellStyle name="Währung" xfId="8" builtinId="4"/>
    <cellStyle name="Währung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183174</xdr:rowOff>
    </xdr:from>
    <xdr:to>
      <xdr:col>2</xdr:col>
      <xdr:colOff>15454</xdr:colOff>
      <xdr:row>2</xdr:row>
      <xdr:rowOff>145740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4004" y="183174"/>
          <a:ext cx="381800" cy="3821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3"/>
  <sheetViews>
    <sheetView showGridLines="0" tabSelected="1" defaultGridColor="0" colorId="17" zoomScaleNormal="100" workbookViewId="0"/>
  </sheetViews>
  <sheetFormatPr baseColWidth="10" defaultRowHeight="15" x14ac:dyDescent="0.25"/>
  <cols>
    <col min="1" max="1" width="13.140625" style="9" customWidth="1"/>
    <col min="2" max="2" width="38" style="9" bestFit="1" customWidth="1"/>
    <col min="3" max="3" width="11.140625" customWidth="1"/>
    <col min="4" max="10" width="22.7109375" customWidth="1"/>
  </cols>
  <sheetData>
    <row r="1" spans="1:2" x14ac:dyDescent="0.25">
      <c r="A1" s="2"/>
      <c r="B1" s="2"/>
    </row>
    <row r="2" spans="1:2" ht="18" customHeight="1" x14ac:dyDescent="0.25">
      <c r="A2" s="3"/>
      <c r="B2" s="4" t="s">
        <v>1</v>
      </c>
    </row>
    <row r="3" spans="1:2" ht="18" customHeight="1" x14ac:dyDescent="0.25">
      <c r="A3" s="2"/>
      <c r="B3" s="5"/>
    </row>
    <row r="4" spans="1:2" ht="18" customHeight="1" x14ac:dyDescent="0.25">
      <c r="A4" s="6">
        <v>16</v>
      </c>
      <c r="B4" s="2"/>
    </row>
    <row r="5" spans="1:2" ht="18" customHeight="1" x14ac:dyDescent="0.25">
      <c r="A5" s="7"/>
      <c r="B5" s="5" t="s">
        <v>0</v>
      </c>
    </row>
    <row r="6" spans="1:2" ht="18" customHeight="1" x14ac:dyDescent="0.25">
      <c r="A6" s="8"/>
    </row>
    <row r="7" spans="1:2" ht="18" customHeight="1" x14ac:dyDescent="0.25">
      <c r="A7" s="8"/>
      <c r="B7" s="1" t="s">
        <v>22</v>
      </c>
    </row>
    <row r="8" spans="1:2" ht="18" customHeight="1" x14ac:dyDescent="0.25">
      <c r="A8" s="8"/>
      <c r="B8" s="1"/>
    </row>
    <row r="9" spans="1:2" ht="18" customHeight="1" x14ac:dyDescent="0.25">
      <c r="A9" s="8"/>
      <c r="B9" s="1" t="s">
        <v>38</v>
      </c>
    </row>
    <row r="10" spans="1:2" ht="18" customHeight="1" x14ac:dyDescent="0.25">
      <c r="A10" s="8"/>
      <c r="B10" s="1"/>
    </row>
    <row r="11" spans="1:2" ht="18" customHeight="1" x14ac:dyDescent="0.25">
      <c r="A11" s="8"/>
      <c r="B11" s="11" t="s">
        <v>40</v>
      </c>
    </row>
    <row r="12" spans="1:2" ht="18" customHeight="1" x14ac:dyDescent="0.25">
      <c r="A12" s="8"/>
      <c r="B12" s="10"/>
    </row>
    <row r="13" spans="1:2" ht="18" customHeight="1" x14ac:dyDescent="0.25">
      <c r="A13" s="8"/>
      <c r="B13" s="12" t="s">
        <v>41</v>
      </c>
    </row>
  </sheetData>
  <phoneticPr fontId="0" type="noConversion"/>
  <hyperlinks>
    <hyperlink ref="B7" location="Sparbrief!A1" display="Tabelle1"/>
    <hyperlink ref="B9" location="Bundesschatzbriefe!A1" display="Tabelle2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Handbuch&amp;RDr. Eckehard Pfeifer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H21"/>
  <sheetViews>
    <sheetView showGridLines="0" defaultGridColor="0" colorId="50" workbookViewId="0">
      <selection activeCell="F24" sqref="F24"/>
    </sheetView>
  </sheetViews>
  <sheetFormatPr baseColWidth="10" defaultRowHeight="15" x14ac:dyDescent="0.25"/>
  <cols>
    <col min="1" max="1" width="2.7109375" style="13" customWidth="1"/>
    <col min="2" max="16384" width="11.42578125" style="13"/>
  </cols>
  <sheetData>
    <row r="2" spans="2:8" x14ac:dyDescent="0.25">
      <c r="B2" s="15" t="s">
        <v>22</v>
      </c>
      <c r="F2" s="13" t="s">
        <v>21</v>
      </c>
    </row>
    <row r="3" spans="2:8" x14ac:dyDescent="0.25">
      <c r="F3" s="14"/>
      <c r="G3" s="14" t="s">
        <v>20</v>
      </c>
      <c r="H3" s="14" t="s">
        <v>19</v>
      </c>
    </row>
    <row r="4" spans="2:8" x14ac:dyDescent="0.25">
      <c r="B4" s="14" t="s">
        <v>12</v>
      </c>
      <c r="C4" s="20">
        <v>1000</v>
      </c>
      <c r="F4" s="14" t="s">
        <v>18</v>
      </c>
      <c r="G4" s="16">
        <f>C4</f>
        <v>1000</v>
      </c>
      <c r="H4" s="17">
        <f>ROUND(G4*$C$6,2)</f>
        <v>25</v>
      </c>
    </row>
    <row r="5" spans="2:8" x14ac:dyDescent="0.25">
      <c r="B5" s="14" t="s">
        <v>11</v>
      </c>
      <c r="C5" s="21">
        <v>5</v>
      </c>
      <c r="D5" s="14" t="s">
        <v>10</v>
      </c>
      <c r="F5" s="14" t="s">
        <v>17</v>
      </c>
      <c r="G5" s="16">
        <f>G4+H4</f>
        <v>1025</v>
      </c>
      <c r="H5" s="17">
        <f>ROUND(G5*$C$6,2)</f>
        <v>25.63</v>
      </c>
    </row>
    <row r="6" spans="2:8" x14ac:dyDescent="0.25">
      <c r="B6" s="14" t="s">
        <v>9</v>
      </c>
      <c r="C6" s="22">
        <v>2.5000000000000001E-2</v>
      </c>
      <c r="D6" s="14" t="s">
        <v>8</v>
      </c>
      <c r="F6" s="14" t="s">
        <v>16</v>
      </c>
      <c r="G6" s="16">
        <f>G5+H5</f>
        <v>1050.6300000000001</v>
      </c>
      <c r="H6" s="17">
        <f>ROUND(G6*$C$6,2)</f>
        <v>26.27</v>
      </c>
    </row>
    <row r="7" spans="2:8" x14ac:dyDescent="0.25">
      <c r="F7" s="14" t="s">
        <v>15</v>
      </c>
      <c r="G7" s="16">
        <f>G6+H6</f>
        <v>1076.9000000000001</v>
      </c>
      <c r="H7" s="17">
        <f>ROUND(G7*$C$6,2)</f>
        <v>26.92</v>
      </c>
    </row>
    <row r="8" spans="2:8" x14ac:dyDescent="0.25">
      <c r="B8" s="14" t="s">
        <v>7</v>
      </c>
      <c r="C8" s="23">
        <f>FV(C6,C5,,-C4)</f>
        <v>1131.4082128906246</v>
      </c>
      <c r="F8" s="14" t="s">
        <v>14</v>
      </c>
      <c r="G8" s="16">
        <f>G7+H7</f>
        <v>1103.8200000000002</v>
      </c>
      <c r="H8" s="17">
        <f>ROUND(G8*$C$6,2)</f>
        <v>27.6</v>
      </c>
    </row>
    <row r="9" spans="2:8" x14ac:dyDescent="0.25">
      <c r="F9" s="14" t="s">
        <v>39</v>
      </c>
      <c r="G9" s="16">
        <f>G8+H8</f>
        <v>1131.42</v>
      </c>
      <c r="H9" s="14"/>
    </row>
    <row r="11" spans="2:8" x14ac:dyDescent="0.25">
      <c r="B11" s="15" t="s">
        <v>13</v>
      </c>
    </row>
    <row r="13" spans="2:8" x14ac:dyDescent="0.25">
      <c r="B13" s="14" t="s">
        <v>12</v>
      </c>
      <c r="C13" s="20">
        <v>1000</v>
      </c>
    </row>
    <row r="14" spans="2:8" x14ac:dyDescent="0.25">
      <c r="B14" s="14" t="s">
        <v>11</v>
      </c>
      <c r="C14" s="21">
        <v>5</v>
      </c>
      <c r="D14" s="14" t="s">
        <v>10</v>
      </c>
    </row>
    <row r="15" spans="2:8" x14ac:dyDescent="0.25">
      <c r="B15" s="14" t="s">
        <v>9</v>
      </c>
      <c r="C15" s="22">
        <v>2.5000000000000001E-2</v>
      </c>
      <c r="D15" s="14" t="s">
        <v>8</v>
      </c>
    </row>
    <row r="17" spans="2:6" x14ac:dyDescent="0.25">
      <c r="B17" s="14" t="s">
        <v>7</v>
      </c>
      <c r="C17" s="29">
        <f>FV(C15,C14,,-C13)</f>
        <v>1131.4082128906246</v>
      </c>
      <c r="D17" s="14" t="s">
        <v>6</v>
      </c>
    </row>
    <row r="18" spans="2:6" x14ac:dyDescent="0.25">
      <c r="B18" s="14" t="s">
        <v>5</v>
      </c>
      <c r="C18" s="25">
        <v>150</v>
      </c>
    </row>
    <row r="19" spans="2:6" x14ac:dyDescent="0.25">
      <c r="B19" s="14" t="s">
        <v>4</v>
      </c>
      <c r="C19" s="23">
        <f>C17+C18</f>
        <v>1281.4082128906246</v>
      </c>
    </row>
    <row r="21" spans="2:6" x14ac:dyDescent="0.25">
      <c r="B21" s="14" t="s">
        <v>3</v>
      </c>
      <c r="C21" s="24">
        <f>RATE(C14,0,-C13,C19)</f>
        <v>5.0842189493192323E-2</v>
      </c>
      <c r="F21" s="5" t="s">
        <v>2</v>
      </c>
    </row>
  </sheetData>
  <hyperlinks>
    <hyperlink ref="F21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Handbuch&amp;RDr. Eckehard Pfeifer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F24"/>
  <sheetViews>
    <sheetView showGridLines="0" defaultGridColor="0" colorId="50" workbookViewId="0">
      <selection activeCell="F24" sqref="F24"/>
    </sheetView>
  </sheetViews>
  <sheetFormatPr baseColWidth="10" defaultRowHeight="15" x14ac:dyDescent="0.25"/>
  <cols>
    <col min="1" max="1" width="2.7109375" style="13" customWidth="1"/>
    <col min="2" max="16384" width="11.42578125" style="13"/>
  </cols>
  <sheetData>
    <row r="2" spans="2:4" x14ac:dyDescent="0.25">
      <c r="B2" s="15" t="s">
        <v>37</v>
      </c>
    </row>
    <row r="3" spans="2:4" x14ac:dyDescent="0.25">
      <c r="B3" s="30">
        <v>40299</v>
      </c>
      <c r="C3" s="14" t="s">
        <v>32</v>
      </c>
      <c r="D3" s="26">
        <v>-50</v>
      </c>
    </row>
    <row r="4" spans="2:4" x14ac:dyDescent="0.25">
      <c r="B4" s="14" t="s">
        <v>30</v>
      </c>
      <c r="C4" s="27">
        <v>2.5000000000000001E-3</v>
      </c>
      <c r="D4" s="18">
        <f>-C4*$D$3</f>
        <v>0.125</v>
      </c>
    </row>
    <row r="5" spans="2:4" x14ac:dyDescent="0.25">
      <c r="B5" s="14" t="s">
        <v>29</v>
      </c>
      <c r="C5" s="27">
        <v>5.0000000000000001E-3</v>
      </c>
      <c r="D5" s="18">
        <f>-C5*$D$3</f>
        <v>0.25</v>
      </c>
    </row>
    <row r="6" spans="2:4" x14ac:dyDescent="0.25">
      <c r="B6" s="14" t="s">
        <v>28</v>
      </c>
      <c r="C6" s="27">
        <v>7.4999999999999997E-3</v>
      </c>
      <c r="D6" s="18">
        <f>-C6*$D$3</f>
        <v>0.375</v>
      </c>
    </row>
    <row r="7" spans="2:4" x14ac:dyDescent="0.25">
      <c r="B7" s="14" t="s">
        <v>27</v>
      </c>
      <c r="C7" s="27">
        <v>0.02</v>
      </c>
      <c r="D7" s="18">
        <f>-C7*$D$3</f>
        <v>1</v>
      </c>
    </row>
    <row r="8" spans="2:4" x14ac:dyDescent="0.25">
      <c r="B8" s="14" t="s">
        <v>26</v>
      </c>
      <c r="C8" s="27">
        <v>0.03</v>
      </c>
      <c r="D8" s="18">
        <f>-C8*$D$3</f>
        <v>1.5</v>
      </c>
    </row>
    <row r="9" spans="2:4" x14ac:dyDescent="0.25">
      <c r="B9" s="14" t="s">
        <v>25</v>
      </c>
      <c r="C9" s="27">
        <v>3.5000000000000003E-2</v>
      </c>
      <c r="D9" s="18">
        <f>-C9*$D$3-D3</f>
        <v>51.75</v>
      </c>
    </row>
    <row r="10" spans="2:4" x14ac:dyDescent="0.25">
      <c r="C10" s="14" t="s">
        <v>36</v>
      </c>
      <c r="D10" s="28">
        <f>IRR(D3:D9)</f>
        <v>1.6329886930994686E-2</v>
      </c>
    </row>
    <row r="11" spans="2:4" x14ac:dyDescent="0.25">
      <c r="B11" s="13" t="s">
        <v>35</v>
      </c>
    </row>
    <row r="13" spans="2:4" x14ac:dyDescent="0.25">
      <c r="B13" s="15" t="s">
        <v>34</v>
      </c>
    </row>
    <row r="14" spans="2:4" x14ac:dyDescent="0.25">
      <c r="B14" s="14" t="s">
        <v>33</v>
      </c>
      <c r="C14" s="26">
        <v>50</v>
      </c>
    </row>
    <row r="16" spans="2:4" x14ac:dyDescent="0.25">
      <c r="B16" s="30">
        <v>40299</v>
      </c>
      <c r="C16" s="14" t="s">
        <v>32</v>
      </c>
      <c r="D16" s="14" t="s">
        <v>31</v>
      </c>
    </row>
    <row r="17" spans="2:6" x14ac:dyDescent="0.25">
      <c r="B17" s="19" t="s">
        <v>30</v>
      </c>
      <c r="C17" s="27">
        <v>2.5000000000000001E-3</v>
      </c>
      <c r="D17" s="18">
        <f>C14*(1+C17)</f>
        <v>50.125</v>
      </c>
    </row>
    <row r="18" spans="2:6" x14ac:dyDescent="0.25">
      <c r="B18" s="19" t="s">
        <v>29</v>
      </c>
      <c r="C18" s="27">
        <v>5.0000000000000001E-3</v>
      </c>
      <c r="D18" s="18">
        <f t="shared" ref="D18:D23" si="0">D17*(1+C18)</f>
        <v>50.375624999999992</v>
      </c>
    </row>
    <row r="19" spans="2:6" x14ac:dyDescent="0.25">
      <c r="B19" s="19" t="s">
        <v>28</v>
      </c>
      <c r="C19" s="27">
        <v>7.4999999999999997E-3</v>
      </c>
      <c r="D19" s="18">
        <f t="shared" si="0"/>
        <v>50.753442187499992</v>
      </c>
    </row>
    <row r="20" spans="2:6" x14ac:dyDescent="0.25">
      <c r="B20" s="19" t="s">
        <v>27</v>
      </c>
      <c r="C20" s="27">
        <v>0.02</v>
      </c>
      <c r="D20" s="18">
        <f t="shared" si="0"/>
        <v>51.768511031249993</v>
      </c>
    </row>
    <row r="21" spans="2:6" x14ac:dyDescent="0.25">
      <c r="B21" s="19" t="s">
        <v>26</v>
      </c>
      <c r="C21" s="27">
        <v>0.03</v>
      </c>
      <c r="D21" s="18">
        <f t="shared" si="0"/>
        <v>53.321566362187497</v>
      </c>
    </row>
    <row r="22" spans="2:6" x14ac:dyDescent="0.25">
      <c r="B22" s="19" t="s">
        <v>25</v>
      </c>
      <c r="C22" s="27">
        <v>3.5000000000000003E-2</v>
      </c>
      <c r="D22" s="18">
        <f t="shared" si="0"/>
        <v>55.187821184864056</v>
      </c>
    </row>
    <row r="23" spans="2:6" x14ac:dyDescent="0.25">
      <c r="B23" s="19" t="s">
        <v>24</v>
      </c>
      <c r="C23" s="27">
        <v>3.5000000000000003E-2</v>
      </c>
      <c r="D23" s="18">
        <f t="shared" si="0"/>
        <v>57.119394926334294</v>
      </c>
    </row>
    <row r="24" spans="2:6" x14ac:dyDescent="0.25">
      <c r="C24" s="14" t="s">
        <v>23</v>
      </c>
      <c r="D24" s="28">
        <f>RATE(ROWS(B17:B23),0,-C14,D23)</f>
        <v>1.9199225214705493E-2</v>
      </c>
      <c r="F24" s="5" t="s">
        <v>2</v>
      </c>
    </row>
  </sheetData>
  <hyperlinks>
    <hyperlink ref="F24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Handbuch&amp;RDr. Eckehard Pfeifer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Sparbrief</vt:lpstr>
      <vt:lpstr>Bundesschatzbriefe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16</dc:subject>
  <dc:creator>Dr. Eckehard Pfeifer</dc:creator>
  <cp:lastModifiedBy>Jürgen Schwenk</cp:lastModifiedBy>
  <cp:lastPrinted>2010-07-16T14:23:37Z</cp:lastPrinted>
  <dcterms:created xsi:type="dcterms:W3CDTF">2003-04-19T12:40:19Z</dcterms:created>
  <dcterms:modified xsi:type="dcterms:W3CDTF">2010-09-10T20:28:24Z</dcterms:modified>
</cp:coreProperties>
</file>