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codeName="DieseArbeitsmappe" defaultThemeVersion="124226"/>
  <bookViews>
    <workbookView xWindow="0" yWindow="90" windowWidth="15195" windowHeight="8700" tabRatio="706"/>
  </bookViews>
  <sheets>
    <sheet name="Info" sheetId="1" r:id="rId1"/>
    <sheet name="Summe 1" sheetId="4" r:id="rId2"/>
    <sheet name="Summe 2" sheetId="5" r:id="rId3"/>
    <sheet name="Summe 3" sheetId="25" r:id="rId4"/>
    <sheet name="F-Assistent" sheetId="6" r:id="rId5"/>
    <sheet name="Textverkettung" sheetId="8" r:id="rId6"/>
    <sheet name="SummenProdukt" sheetId="9" r:id="rId7"/>
    <sheet name="Runden" sheetId="10" r:id="rId8"/>
    <sheet name="Auf-Abrunden" sheetId="23" r:id="rId9"/>
    <sheet name="SummeWenn" sheetId="13" r:id="rId10"/>
    <sheet name="ZählenWenn" sheetId="14" r:id="rId11"/>
    <sheet name="Wenn 1" sheetId="15" r:id="rId12"/>
    <sheet name="Wenn 2" sheetId="16" r:id="rId13"/>
    <sheet name="Wenn 3" sheetId="17" r:id="rId14"/>
    <sheet name="Wochentag" sheetId="21" r:id="rId15"/>
    <sheet name="Tage360" sheetId="22" r:id="rId16"/>
    <sheet name="Implizit" sheetId="27" r:id="rId17"/>
  </sheets>
  <definedNames>
    <definedName name="_PoweredBy" hidden="1">"J. Schwenk"</definedName>
  </definedNames>
  <calcPr calcId="125725"/>
</workbook>
</file>

<file path=xl/calcChain.xml><?xml version="1.0" encoding="utf-8"?>
<calcChain xmlns="http://schemas.openxmlformats.org/spreadsheetml/2006/main">
  <c r="D13" i="8"/>
  <c r="C11" i="21" l="1"/>
  <c r="E24" i="10"/>
  <c r="E25"/>
  <c r="D19"/>
  <c r="D20"/>
  <c r="D14"/>
  <c r="D15"/>
  <c r="D9"/>
  <c r="D10"/>
  <c r="D4"/>
  <c r="D5"/>
  <c r="C7" i="23"/>
  <c r="C6"/>
  <c r="C5"/>
  <c r="C4"/>
  <c r="C3"/>
  <c r="C11"/>
  <c r="C15"/>
  <c r="C14"/>
  <c r="C13"/>
  <c r="C12"/>
  <c r="C7" i="15"/>
  <c r="C15"/>
  <c r="C8"/>
  <c r="C9"/>
  <c r="C10"/>
  <c r="C11"/>
  <c r="C12"/>
  <c r="C13"/>
  <c r="C14"/>
  <c r="D10" i="8"/>
  <c r="D12"/>
  <c r="D9"/>
  <c r="D7"/>
  <c r="D6"/>
  <c r="D4"/>
  <c r="D3"/>
  <c r="D8" i="27"/>
  <c r="D4"/>
  <c r="D5"/>
  <c r="D6"/>
  <c r="D7"/>
  <c r="C8"/>
  <c r="G12" i="13"/>
  <c r="G13"/>
  <c r="G11"/>
  <c r="G10"/>
  <c r="G6"/>
  <c r="G7"/>
  <c r="G5"/>
  <c r="G4"/>
  <c r="C15" i="25"/>
  <c r="F3"/>
  <c r="D15"/>
  <c r="E15"/>
  <c r="F4"/>
  <c r="F5"/>
  <c r="F6"/>
  <c r="F7"/>
  <c r="F8"/>
  <c r="F9"/>
  <c r="F10"/>
  <c r="F11"/>
  <c r="F12"/>
  <c r="F13"/>
  <c r="F14"/>
  <c r="C6" i="5"/>
  <c r="D6"/>
  <c r="E6"/>
  <c r="C10"/>
  <c r="D10"/>
  <c r="E10"/>
  <c r="C14"/>
  <c r="D14"/>
  <c r="E14"/>
  <c r="C18"/>
  <c r="D18"/>
  <c r="E18"/>
  <c r="C5" i="21"/>
  <c r="C8"/>
  <c r="C14"/>
</calcChain>
</file>

<file path=xl/sharedStrings.xml><?xml version="1.0" encoding="utf-8"?>
<sst xmlns="http://schemas.openxmlformats.org/spreadsheetml/2006/main" count="367" uniqueCount="221">
  <si>
    <t>Diese Mappe enthält folgende Beispiele:</t>
  </si>
  <si>
    <t>Viel Erfolg</t>
  </si>
  <si>
    <t>Bilden Sie die Summen unter Verwendung der AutoSumme in der Zeile 15 und in der Spalte F.</t>
  </si>
  <si>
    <t>Filiale 1</t>
  </si>
  <si>
    <t>Filiale 2</t>
  </si>
  <si>
    <t>Filiale 3</t>
  </si>
  <si>
    <t>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</si>
  <si>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</si>
  <si>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</si>
  <si>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</si>
  <si>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</si>
  <si>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</si>
  <si>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</si>
  <si>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</si>
  <si>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</si>
  <si>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</si>
  <si>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</si>
  <si>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</si>
  <si>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</si>
  <si>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Bilden Sie die Summen unter Verwendung der AutoSumme in der Zeile 19 und in der Spalte F.</t>
  </si>
  <si>
    <t>Quartal I</t>
  </si>
  <si>
    <t>Zwischensumme</t>
  </si>
  <si>
    <t>Quartal II</t>
  </si>
  <si>
    <t>Quartal III</t>
  </si>
  <si>
    <t>Quartal IV</t>
  </si>
  <si>
    <t>Berechnen Sie die monatliche Rate unter Verwendung der Funktion RMZ und des Funktions-Assistenten.</t>
  </si>
  <si>
    <t>Kredit</t>
  </si>
  <si>
    <t>Zinsen</t>
  </si>
  <si>
    <t>Laufzeit in Jahren</t>
  </si>
  <si>
    <t>Monatliche Rate:</t>
  </si>
  <si>
    <t>?</t>
  </si>
  <si>
    <t>Formel</t>
  </si>
  <si>
    <t>Zieltext</t>
  </si>
  <si>
    <t>Freund</t>
  </si>
  <si>
    <t>schaft</t>
  </si>
  <si>
    <t>Freundschaft</t>
  </si>
  <si>
    <t>Lieb</t>
  </si>
  <si>
    <t>haber</t>
  </si>
  <si>
    <t>Liebhaber</t>
  </si>
  <si>
    <t>Excel</t>
  </si>
  <si>
    <t>Leute</t>
  </si>
  <si>
    <t>500 Leute</t>
  </si>
  <si>
    <t>6 aus 49</t>
  </si>
  <si>
    <t>Willi</t>
  </si>
  <si>
    <t>Wichtig</t>
  </si>
  <si>
    <t>Willi Wichtig</t>
  </si>
  <si>
    <t>Erna</t>
  </si>
  <si>
    <t>Huber</t>
  </si>
  <si>
    <t>Huber, Erna</t>
  </si>
  <si>
    <t>E-Preis</t>
  </si>
  <si>
    <t>Menge</t>
  </si>
  <si>
    <t>Gesamtwert</t>
  </si>
  <si>
    <t>Matrix 1</t>
  </si>
  <si>
    <t>Matrix 2</t>
  </si>
  <si>
    <t>Werte I</t>
  </si>
  <si>
    <t>Werte II</t>
  </si>
  <si>
    <t>Faktor I</t>
  </si>
  <si>
    <t>Faktor II</t>
  </si>
  <si>
    <t>SummenProdukt</t>
  </si>
  <si>
    <t>Fahrzeug</t>
  </si>
  <si>
    <t>Endpreis</t>
  </si>
  <si>
    <t>Polo</t>
  </si>
  <si>
    <t>Golf</t>
  </si>
  <si>
    <t>Bora</t>
  </si>
  <si>
    <t>Passat</t>
  </si>
  <si>
    <t>Fahrzeugverkäufe</t>
  </si>
  <si>
    <t>Datum</t>
  </si>
  <si>
    <t>VK-Preis</t>
  </si>
  <si>
    <t>Eingabe Fahrzeugtyp:</t>
  </si>
  <si>
    <t>Wie viele Passat?</t>
  </si>
  <si>
    <t>Wie viele</t>
  </si>
  <si>
    <t>Einsatz der WENN-Funktion</t>
  </si>
  <si>
    <t>Bedingung:</t>
  </si>
  <si>
    <t>Dann-Wert:</t>
  </si>
  <si>
    <t>Sonst-Wert:</t>
  </si>
  <si>
    <t>Abgesetzte Menge größer als 1.000</t>
  </si>
  <si>
    <t>5% Rabatt</t>
  </si>
  <si>
    <t>2% Rabatt</t>
  </si>
  <si>
    <t>Preis</t>
  </si>
  <si>
    <t>Rabatt</t>
  </si>
  <si>
    <t>Bedingungen:</t>
  </si>
  <si>
    <t>Punkte</t>
  </si>
  <si>
    <t>Note</t>
  </si>
  <si>
    <t>Name</t>
  </si>
  <si>
    <t>&gt;80</t>
  </si>
  <si>
    <t>Sehr gut</t>
  </si>
  <si>
    <t>Hans</t>
  </si>
  <si>
    <t>61-80</t>
  </si>
  <si>
    <t>Gut</t>
  </si>
  <si>
    <t>Maria</t>
  </si>
  <si>
    <t>45-60</t>
  </si>
  <si>
    <t>Schlecht</t>
  </si>
  <si>
    <t>&lt;45</t>
  </si>
  <si>
    <t>Sehr schlecht</t>
  </si>
  <si>
    <t>Frank</t>
  </si>
  <si>
    <t>oder</t>
  </si>
  <si>
    <t>Wochentag</t>
  </si>
  <si>
    <t>1. Schritt: Aktuelles Datum berechnen.</t>
  </si>
  <si>
    <t>=HEUTE()</t>
  </si>
  <si>
    <t>2. Schritt: 20 Tage auf aktuelles Datum addieren.</t>
  </si>
  <si>
    <t>=HEUTE()+20</t>
  </si>
  <si>
    <t>3. Schritt: Wochentagsnummer für das Zahlungsziel bestimmen.</t>
  </si>
  <si>
    <t>=WOCHENTAG(HEUTE()+20)</t>
  </si>
  <si>
    <t>4. Schritt: WENN-Prüfung einführen.</t>
  </si>
  <si>
    <t>=WENN(WOCHENTAG(HEUTE()+20)=1;HEUTE()+20+1;HEUTE()+20)</t>
  </si>
  <si>
    <t>Taggenaue Zinsen</t>
  </si>
  <si>
    <t>Kapital</t>
  </si>
  <si>
    <t>Zinsfuß</t>
  </si>
  <si>
    <t>Anfangsdatum</t>
  </si>
  <si>
    <t>Enddatum</t>
  </si>
  <si>
    <t>Zinstage</t>
  </si>
  <si>
    <t>=TAGE360(C5;E5)</t>
  </si>
  <si>
    <t>=C3*E3/360*TAGE360(C5;E5;WAHR)</t>
  </si>
  <si>
    <t>abgerundet auf die nächsten…</t>
  </si>
  <si>
    <t>Wert</t>
  </si>
  <si>
    <t>Ergebnis</t>
  </si>
  <si>
    <t>J. Schwenk</t>
  </si>
  <si>
    <t>Laufende Summe</t>
  </si>
  <si>
    <t>Bilden Sie die laufenden Summen in der Zeile 15 und in der Spalte F.</t>
  </si>
  <si>
    <t>=WENN(G5&gt;80;"Sehr gut";WENN(G5&gt;60;"Gut";WENN(G5&gt;=45;"Schlecht";"Sehr schlecht")))</t>
  </si>
  <si>
    <t>=WENN(G5&gt;=45;WENN(G5&gt;60;WENN(G5&gt;80;"Sehr gut";"Gut");"Schlecht");"Sehr schlecht")</t>
  </si>
  <si>
    <t>=WENN(G5&gt;=45;WENN(G5&gt;60;WENN(G5&gt;80;$D$5;$D$6);$D$7);$D$8)</t>
  </si>
  <si>
    <t>Conny</t>
  </si>
  <si>
    <t>Jakob</t>
  </si>
  <si>
    <t>Miriam</t>
  </si>
  <si>
    <t>Formel in Zelle H5:</t>
  </si>
  <si>
    <t>Summe 1</t>
  </si>
  <si>
    <t>Summe 2</t>
  </si>
  <si>
    <t>Summe 3</t>
  </si>
  <si>
    <t>F-Assistent</t>
  </si>
  <si>
    <t>Textverkettung</t>
  </si>
  <si>
    <t>Runden</t>
  </si>
  <si>
    <t>SummeWenn</t>
  </si>
  <si>
    <t>ZählenWenn</t>
  </si>
  <si>
    <t>Wenn 1</t>
  </si>
  <si>
    <t>Wenn 2</t>
  </si>
  <si>
    <t>Wenn 3</t>
  </si>
  <si>
    <t>Zurück zu Info</t>
  </si>
  <si>
    <t>Tage360</t>
  </si>
  <si>
    <t>Fox</t>
  </si>
  <si>
    <t>Summe der Verkaufspreise</t>
  </si>
  <si>
    <t>Anzahl nach Fahrzeugtypen</t>
  </si>
  <si>
    <t>=SUMMEWENN($C$4:$D$18;"Fox";$D$4:$D$18)</t>
  </si>
  <si>
    <t>=SUMMEWENN($C$4:$D$18;F5;$D$4:$D$18)</t>
  </si>
  <si>
    <t>=SUMMEWENN($C$4:$D$18;F6;$D$4:$D$18)</t>
  </si>
  <si>
    <t>=SUMMEWENN($C$4:$D$18;F7;$D$4:$D$18)</t>
  </si>
  <si>
    <t>=ZÄHLENWENN($C$4:$D$18;"Fox")</t>
  </si>
  <si>
    <t>=ZÄHLENWENN($C$4:$D$18;F11)</t>
  </si>
  <si>
    <t>=ZÄHLENWENN($C$4:$D$18;F12)</t>
  </si>
  <si>
    <t>=ZÄHLENWENN($C$4:$D$18;F13)</t>
  </si>
  <si>
    <t>Implizite Schnittmenge</t>
  </si>
  <si>
    <t>Zeitraum</t>
  </si>
  <si>
    <t>1. Quartal</t>
  </si>
  <si>
    <t>2. Quartal</t>
  </si>
  <si>
    <t>3. Quartal</t>
  </si>
  <si>
    <t>4. Quartal</t>
  </si>
  <si>
    <t>Umsatz 2009</t>
  </si>
  <si>
    <t>Ziel 2010</t>
  </si>
  <si>
    <t>Zusammen</t>
  </si>
  <si>
    <t>=$C$4:$C$7*1,2</t>
  </si>
  <si>
    <t>=SUMME(D4:D7)</t>
  </si>
  <si>
    <t>Maßstab 1:80</t>
  </si>
  <si>
    <t>Teil 1</t>
  </si>
  <si>
    <t>Teil 2</t>
  </si>
  <si>
    <t>Excel 2010</t>
  </si>
  <si>
    <t>Nichts anzeigen</t>
  </si>
  <si>
    <t>=WENN(UND(B7&lt;&gt;"";B8="");SUMME($B$7:B7);"")</t>
  </si>
  <si>
    <t>Zelle links ist nicht leer, Zelle links darunter ist leer</t>
  </si>
  <si>
    <t>Summe der ganzen Reihe anzeigen</t>
  </si>
  <si>
    <t>Prüfung</t>
  </si>
  <si>
    <t>Dann_Wert:</t>
  </si>
  <si>
    <t>Sonst_Wert:</t>
  </si>
  <si>
    <t>=WENN(Prüfung;Dann_Wert;Sonst_Wert)</t>
  </si>
  <si>
    <t>aufgerundet auf die nächsten…</t>
  </si>
  <si>
    <t>Werte aufrunden</t>
  </si>
  <si>
    <t>Werte abrunden</t>
  </si>
  <si>
    <t>=ABRUNDEN(B11;2)</t>
  </si>
  <si>
    <t>=ABRUNDEN(B12;1)</t>
  </si>
  <si>
    <t>=ABRUNDEN(B13;0)</t>
  </si>
  <si>
    <t>=ABRUNDEN(B14;-1)</t>
  </si>
  <si>
    <t>=ABRUNDEN(B15;-2)</t>
  </si>
  <si>
    <t>Berechnen Sie das SummenProdukt</t>
  </si>
  <si>
    <t>Division ohne Runden</t>
  </si>
  <si>
    <t>Dividend</t>
  </si>
  <si>
    <t>Divisor</t>
  </si>
  <si>
    <t>=B4/C4</t>
  </si>
  <si>
    <t>=B5/C5</t>
  </si>
  <si>
    <t>Division und Runden auf die 2. Dezimalstelle</t>
  </si>
  <si>
    <t>Division und Runden auf die nächste ganze Zahl</t>
  </si>
  <si>
    <t>Division und Runden auf die nächste Zehnerstelle</t>
  </si>
  <si>
    <t>=RUNDEN(B9/C9;2)</t>
  </si>
  <si>
    <t>=RUNDEN(B10/C10;2)</t>
  </si>
  <si>
    <t>=RUNDEN(B14/C14;0)</t>
  </si>
  <si>
    <t>=RUNDEN(B15/C15;0)</t>
  </si>
  <si>
    <t>=RUNDEN(B19/C19;-1)</t>
  </si>
  <si>
    <t>=RUNDEN(B20/C20;-1)</t>
  </si>
  <si>
    <t>Division und Runden unter Verwendung eines Zellbezugs</t>
  </si>
  <si>
    <t>Anzahl_Stellen</t>
  </si>
  <si>
    <t>=RUNDEN(B24/C24;D24)</t>
  </si>
  <si>
    <t>=RUNDEN(B25/C25;D25)</t>
  </si>
  <si>
    <t>Dann_Wert</t>
  </si>
  <si>
    <t>Sonst_Wert</t>
  </si>
  <si>
    <t>Berechnen des Zahlungsziels</t>
  </si>
  <si>
    <t>Auf- und Abrunden</t>
  </si>
  <si>
    <t>Excel 2010 – Das Handbuch</t>
  </si>
  <si>
    <t>Klassenarbeit vom 15.01.2010</t>
  </si>
  <si>
    <t>Implizit</t>
  </si>
  <si>
    <t>=AUFRUNDEN(B3;2)</t>
  </si>
  <si>
    <t>=AUFRUNDEN(B4;1)</t>
  </si>
  <si>
    <t>=AUFRUNDEN(B5;0)</t>
  </si>
  <si>
    <t>=AUFRUNDEN(B6;-1)</t>
  </si>
  <si>
    <t>=AUFRUNDEN(B7;-2)</t>
  </si>
  <si>
    <t>Formeln:</t>
  </si>
  <si>
    <t>=B8*C8</t>
  </si>
  <si>
    <t>=B9*C9</t>
  </si>
  <si>
    <t>=WENN(C8&gt;1000;D8*0,05;D8*0,02)</t>
  </si>
  <si>
    <t>=WENN(C9&gt;1000;D9/1,05;D9/1,02)</t>
  </si>
  <si>
    <t>=D8-E8</t>
  </si>
  <si>
    <t>=D9-E9</t>
  </si>
  <si>
    <t>Lösung:</t>
  </si>
  <si>
    <t>=RMZ(C3/12;C4*12;C2)</t>
  </si>
</sst>
</file>

<file path=xl/styles.xml><?xml version="1.0" encoding="utf-8"?>
<styleSheet xmlns="http://schemas.openxmlformats.org/spreadsheetml/2006/main">
  <numFmts count="17">
    <numFmt numFmtId="44" formatCode="_-* #,##0.00\ &quot;€&quot;_-;\-* #,##0.00\ &quot;€&quot;_-;_-* &quot;-&quot;??\ &quot;€&quot;_-;_-@_-"/>
    <numFmt numFmtId="164" formatCode="&quot;Kapitel&quot;* 00"/>
    <numFmt numFmtId="165" formatCode="#,##0.00\ &quot;DM&quot;;[Red]\-#,##0.00\ &quot;DM&quot;"/>
    <numFmt numFmtId="166" formatCode="_-* #,##0.00\ _D_M_-;\-* #,##0.00\ _D_M_-;_-* &quot;-&quot;??\ _D_M_-;_-@_-"/>
    <numFmt numFmtId="167" formatCode="_-* #,##0.00\ [$€-1]_-;\-* #,##0.00\ [$€-1]_-;_-* &quot;-&quot;??\ [$€-1]_-"/>
    <numFmt numFmtId="168" formatCode="0.0%"/>
    <numFmt numFmtId="169" formatCode="_-* #,##0\ _D_M_-;\-* #,##0\ _D_M_-;_-* &quot;-&quot;??\ _D_M_-;_-@_-"/>
    <numFmt numFmtId="170" formatCode="_-* #,##0.00\ [$€-1]_-;\-* #,##0.00\ [$€-1]_-;_-* &quot;-&quot;??\ [$€-1]_-;_-@_-"/>
    <numFmt numFmtId="171" formatCode="#,##0.00\ &quot;Euro&quot;\ \ ;[Red]\-#,##0.00\ &quot;Euro&quot;\ \ "/>
    <numFmt numFmtId="172" formatCode="#,##0.00\ \€\ \ ;[Red]\-#,##0.00\ \€\ \ "/>
    <numFmt numFmtId="173" formatCode="#,##0\ \€\ \ ;[Red]\-#,##0\ \€\ \ "/>
    <numFmt numFmtId="174" formatCode="#,##0\ &quot;Euro&quot;\ \ ;[Red]\-#,##0\ &quot;Euro&quot;\ \ "/>
    <numFmt numFmtId="175" formatCode="0%\ \ "/>
    <numFmt numFmtId="176" formatCode="#,##0.00\ &quot;DM&quot;\ \ ;[Red]\-#,##0.00\ &quot;DM&quot;\ \ ;"/>
    <numFmt numFmtId="177" formatCode="_-* #,##0.0000\ &quot;€&quot;_-;\-* #,##0.0000\ &quot;€&quot;_-;_-* &quot;-&quot;??\ &quot;€&quot;_-;_-@_-"/>
    <numFmt numFmtId="178" formatCode="\ \ \•\ \ @"/>
    <numFmt numFmtId="179" formatCode="\ \ \&lt;\&lt;\&lt;\ \ @"/>
  </numFmts>
  <fonts count="14">
    <font>
      <sz val="11"/>
      <name val="Calibri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60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11"/>
      <color indexed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b/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2" fontId="1" fillId="0" borderId="0">
      <alignment vertical="center" wrapText="1"/>
      <protection locked="0"/>
    </xf>
    <xf numFmtId="173" fontId="1" fillId="0" borderId="0">
      <alignment vertical="center" wrapText="1"/>
      <protection locked="0"/>
    </xf>
    <xf numFmtId="17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0" fontId="1" fillId="0" borderId="0">
      <alignment vertical="center"/>
      <protection locked="0"/>
    </xf>
    <xf numFmtId="44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0" fontId="1" fillId="0" borderId="0"/>
  </cellStyleXfs>
  <cellXfs count="163">
    <xf numFmtId="0" fontId="0" fillId="0" borderId="0" xfId="0"/>
    <xf numFmtId="0" fontId="4" fillId="2" borderId="13" xfId="0" applyFont="1" applyFill="1" applyBorder="1" applyAlignment="1">
      <alignment horizontal="center"/>
    </xf>
    <xf numFmtId="0" fontId="3" fillId="0" borderId="0" xfId="0" applyFont="1" applyAlignment="1">
      <alignment vertical="center"/>
    </xf>
    <xf numFmtId="0" fontId="6" fillId="0" borderId="0" xfId="0" applyFont="1"/>
    <xf numFmtId="0" fontId="6" fillId="0" borderId="0" xfId="10" applyFont="1" applyFill="1">
      <alignment vertical="center"/>
      <protection locked="0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/>
    </xf>
    <xf numFmtId="167" fontId="6" fillId="0" borderId="0" xfId="2" applyFont="1"/>
    <xf numFmtId="10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right"/>
    </xf>
    <xf numFmtId="0" fontId="7" fillId="0" borderId="0" xfId="0" applyFont="1"/>
    <xf numFmtId="14" fontId="6" fillId="0" borderId="0" xfId="0" applyNumberFormat="1" applyFont="1" applyAlignment="1">
      <alignment horizontal="center"/>
    </xf>
    <xf numFmtId="0" fontId="5" fillId="0" borderId="0" xfId="0" applyFont="1" applyAlignment="1">
      <alignment horizontal="right"/>
    </xf>
    <xf numFmtId="0" fontId="7" fillId="2" borderId="13" xfId="0" applyFont="1" applyFill="1" applyBorder="1" applyAlignment="1">
      <alignment horizontal="center"/>
    </xf>
    <xf numFmtId="0" fontId="8" fillId="0" borderId="0" xfId="0" quotePrefix="1" applyFont="1" applyAlignment="1">
      <alignment vertical="top"/>
    </xf>
    <xf numFmtId="167" fontId="7" fillId="2" borderId="13" xfId="2" quotePrefix="1" applyFont="1" applyFill="1" applyBorder="1" applyAlignment="1">
      <alignment horizontal="center"/>
    </xf>
    <xf numFmtId="165" fontId="7" fillId="0" borderId="0" xfId="0" quotePrefix="1" applyNumberFormat="1" applyFont="1" applyAlignment="1">
      <alignment horizontal="left"/>
    </xf>
    <xf numFmtId="0" fontId="8" fillId="0" borderId="0" xfId="0" quotePrefix="1" applyFont="1"/>
    <xf numFmtId="14" fontId="6" fillId="2" borderId="0" xfId="0" applyNumberFormat="1" applyFont="1" applyFill="1"/>
    <xf numFmtId="0" fontId="6" fillId="2" borderId="0" xfId="0" applyNumberFormat="1" applyFont="1" applyFill="1"/>
    <xf numFmtId="0" fontId="6" fillId="0" borderId="0" xfId="0" applyFont="1" applyAlignment="1">
      <alignment vertical="top"/>
    </xf>
    <xf numFmtId="0" fontId="6" fillId="0" borderId="10" xfId="0" applyFont="1" applyBorder="1"/>
    <xf numFmtId="0" fontId="7" fillId="2" borderId="20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21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6" fillId="0" borderId="29" xfId="0" applyFont="1" applyBorder="1" applyAlignment="1">
      <alignment horizontal="left" indent="1"/>
    </xf>
    <xf numFmtId="0" fontId="6" fillId="0" borderId="7" xfId="0" applyFont="1" applyBorder="1" applyAlignment="1">
      <alignment horizontal="center"/>
    </xf>
    <xf numFmtId="0" fontId="6" fillId="0" borderId="30" xfId="0" applyFont="1" applyBorder="1" applyAlignment="1">
      <alignment horizontal="left" indent="1"/>
    </xf>
    <xf numFmtId="0" fontId="6" fillId="0" borderId="10" xfId="0" applyFont="1" applyBorder="1" applyAlignment="1">
      <alignment horizontal="center"/>
    </xf>
    <xf numFmtId="0" fontId="6" fillId="0" borderId="0" xfId="0" applyFont="1" applyBorder="1"/>
    <xf numFmtId="0" fontId="9" fillId="0" borderId="0" xfId="0" applyFont="1"/>
    <xf numFmtId="0" fontId="6" fillId="0" borderId="31" xfId="0" applyFont="1" applyBorder="1"/>
    <xf numFmtId="0" fontId="6" fillId="0" borderId="13" xfId="0" applyFont="1" applyBorder="1"/>
    <xf numFmtId="0" fontId="6" fillId="0" borderId="32" xfId="0" applyFont="1" applyBorder="1"/>
    <xf numFmtId="170" fontId="6" fillId="0" borderId="23" xfId="0" applyNumberFormat="1" applyFont="1" applyBorder="1"/>
    <xf numFmtId="0" fontId="6" fillId="0" borderId="33" xfId="0" applyFont="1" applyBorder="1"/>
    <xf numFmtId="0" fontId="6" fillId="0" borderId="34" xfId="0" applyFont="1" applyBorder="1"/>
    <xf numFmtId="0" fontId="6" fillId="0" borderId="0" xfId="0" quotePrefix="1" applyFont="1"/>
    <xf numFmtId="167" fontId="6" fillId="0" borderId="30" xfId="2" applyFont="1" applyBorder="1"/>
    <xf numFmtId="169" fontId="6" fillId="0" borderId="10" xfId="1" applyNumberFormat="1" applyFont="1" applyBorder="1" applyAlignment="1"/>
    <xf numFmtId="169" fontId="6" fillId="0" borderId="10" xfId="1" applyNumberFormat="1" applyFont="1" applyBorder="1"/>
    <xf numFmtId="167" fontId="6" fillId="0" borderId="10" xfId="2" applyFont="1" applyBorder="1"/>
    <xf numFmtId="0" fontId="6" fillId="2" borderId="1" xfId="0" applyFont="1" applyFill="1" applyBorder="1"/>
    <xf numFmtId="0" fontId="6" fillId="0" borderId="5" xfId="0" applyFont="1" applyBorder="1"/>
    <xf numFmtId="0" fontId="7" fillId="2" borderId="1" xfId="0" applyFont="1" applyFill="1" applyBorder="1"/>
    <xf numFmtId="0" fontId="7" fillId="2" borderId="2" xfId="0" applyFont="1" applyFill="1" applyBorder="1"/>
    <xf numFmtId="14" fontId="6" fillId="0" borderId="29" xfId="0" applyNumberFormat="1" applyFont="1" applyBorder="1"/>
    <xf numFmtId="0" fontId="6" fillId="0" borderId="7" xfId="0" applyFont="1" applyBorder="1"/>
    <xf numFmtId="167" fontId="6" fillId="0" borderId="22" xfId="2" applyFont="1" applyBorder="1"/>
    <xf numFmtId="14" fontId="6" fillId="0" borderId="30" xfId="0" applyNumberFormat="1" applyFont="1" applyBorder="1"/>
    <xf numFmtId="167" fontId="6" fillId="0" borderId="23" xfId="2" applyFont="1" applyBorder="1"/>
    <xf numFmtId="0" fontId="7" fillId="0" borderId="13" xfId="0" applyFont="1" applyBorder="1" applyAlignment="1">
      <alignment horizontal="center"/>
    </xf>
    <xf numFmtId="169" fontId="7" fillId="0" borderId="13" xfId="1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167" fontId="6" fillId="0" borderId="23" xfId="2" applyFont="1" applyFill="1" applyBorder="1"/>
    <xf numFmtId="0" fontId="7" fillId="0" borderId="13" xfId="0" applyFont="1" applyBorder="1" applyAlignment="1">
      <alignment horizontal="center" vertical="center" wrapText="1"/>
    </xf>
    <xf numFmtId="0" fontId="6" fillId="0" borderId="0" xfId="0" quotePrefix="1" applyFont="1" applyAlignment="1">
      <alignment horizontal="center"/>
    </xf>
    <xf numFmtId="44" fontId="6" fillId="0" borderId="0" xfId="7" applyFont="1"/>
    <xf numFmtId="177" fontId="6" fillId="0" borderId="10" xfId="7" applyNumberFormat="1" applyFont="1" applyBorder="1"/>
    <xf numFmtId="44" fontId="7" fillId="0" borderId="10" xfId="0" applyNumberFormat="1" applyFont="1" applyBorder="1"/>
    <xf numFmtId="44" fontId="6" fillId="0" borderId="10" xfId="7" applyFont="1" applyBorder="1"/>
    <xf numFmtId="0" fontId="8" fillId="0" borderId="0" xfId="0" applyFont="1"/>
    <xf numFmtId="0" fontId="6" fillId="0" borderId="0" xfId="0" applyFont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167" fontId="6" fillId="0" borderId="6" xfId="2" applyFont="1" applyBorder="1"/>
    <xf numFmtId="0" fontId="6" fillId="0" borderId="22" xfId="0" applyFont="1" applyBorder="1" applyAlignment="1">
      <alignment horizontal="center"/>
    </xf>
    <xf numFmtId="167" fontId="6" fillId="0" borderId="5" xfId="2" applyFont="1" applyBorder="1"/>
    <xf numFmtId="0" fontId="6" fillId="0" borderId="23" xfId="0" applyFont="1" applyBorder="1" applyAlignment="1">
      <alignment horizontal="center"/>
    </xf>
    <xf numFmtId="167" fontId="6" fillId="0" borderId="24" xfId="2" applyFont="1" applyBorder="1"/>
    <xf numFmtId="0" fontId="6" fillId="0" borderId="25" xfId="0" applyFont="1" applyBorder="1" applyAlignment="1">
      <alignment horizontal="center"/>
    </xf>
    <xf numFmtId="0" fontId="7" fillId="2" borderId="24" xfId="0" applyFont="1" applyFill="1" applyBorder="1" applyAlignment="1"/>
    <xf numFmtId="167" fontId="7" fillId="2" borderId="26" xfId="2" applyFont="1" applyFill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7" fillId="2" borderId="27" xfId="0" applyFont="1" applyFill="1" applyBorder="1" applyAlignment="1">
      <alignment horizontal="right"/>
    </xf>
    <xf numFmtId="0" fontId="7" fillId="2" borderId="3" xfId="0" applyFont="1" applyFill="1" applyBorder="1" applyAlignment="1">
      <alignment horizontal="center"/>
    </xf>
    <xf numFmtId="3" fontId="6" fillId="0" borderId="13" xfId="0" applyNumberFormat="1" applyFont="1" applyBorder="1"/>
    <xf numFmtId="0" fontId="6" fillId="0" borderId="0" xfId="0" applyFont="1" applyAlignment="1"/>
    <xf numFmtId="168" fontId="6" fillId="0" borderId="0" xfId="8" applyNumberFormat="1" applyFont="1" applyAlignment="1">
      <alignment horizontal="center"/>
    </xf>
    <xf numFmtId="167" fontId="7" fillId="2" borderId="4" xfId="2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0" borderId="5" xfId="0" applyFont="1" applyBorder="1"/>
    <xf numFmtId="167" fontId="6" fillId="0" borderId="7" xfId="2" applyFont="1" applyBorder="1"/>
    <xf numFmtId="167" fontId="6" fillId="0" borderId="8" xfId="2" applyFont="1" applyBorder="1"/>
    <xf numFmtId="167" fontId="7" fillId="0" borderId="9" xfId="0" applyNumberFormat="1" applyFont="1" applyBorder="1"/>
    <xf numFmtId="167" fontId="6" fillId="0" borderId="11" xfId="2" applyFont="1" applyBorder="1"/>
    <xf numFmtId="167" fontId="7" fillId="0" borderId="28" xfId="0" applyNumberFormat="1" applyFont="1" applyBorder="1"/>
    <xf numFmtId="167" fontId="7" fillId="2" borderId="1" xfId="0" applyNumberFormat="1" applyFont="1" applyFill="1" applyBorder="1"/>
    <xf numFmtId="167" fontId="7" fillId="2" borderId="4" xfId="0" applyNumberFormat="1" applyFont="1" applyFill="1" applyBorder="1"/>
    <xf numFmtId="0" fontId="7" fillId="3" borderId="12" xfId="0" applyFont="1" applyFill="1" applyBorder="1"/>
    <xf numFmtId="167" fontId="6" fillId="3" borderId="12" xfId="2" applyFont="1" applyFill="1" applyBorder="1"/>
    <xf numFmtId="167" fontId="6" fillId="3" borderId="13" xfId="2" applyFont="1" applyFill="1" applyBorder="1"/>
    <xf numFmtId="167" fontId="6" fillId="3" borderId="14" xfId="2" applyFont="1" applyFill="1" applyBorder="1"/>
    <xf numFmtId="167" fontId="7" fillId="3" borderId="15" xfId="0" applyNumberFormat="1" applyFont="1" applyFill="1" applyBorder="1"/>
    <xf numFmtId="0" fontId="7" fillId="3" borderId="16" xfId="0" applyFont="1" applyFill="1" applyBorder="1"/>
    <xf numFmtId="167" fontId="6" fillId="3" borderId="16" xfId="2" applyFont="1" applyFill="1" applyBorder="1"/>
    <xf numFmtId="167" fontId="6" fillId="3" borderId="17" xfId="2" applyFont="1" applyFill="1" applyBorder="1"/>
    <xf numFmtId="167" fontId="6" fillId="3" borderId="18" xfId="2" applyFont="1" applyFill="1" applyBorder="1"/>
    <xf numFmtId="167" fontId="7" fillId="3" borderId="19" xfId="0" applyNumberFormat="1" applyFont="1" applyFill="1" applyBorder="1"/>
    <xf numFmtId="0" fontId="7" fillId="2" borderId="3" xfId="0" applyFont="1" applyFill="1" applyBorder="1"/>
    <xf numFmtId="0" fontId="7" fillId="0" borderId="9" xfId="0" applyFont="1" applyBorder="1"/>
    <xf numFmtId="0" fontId="7" fillId="2" borderId="4" xfId="0" applyFont="1" applyFill="1" applyBorder="1"/>
    <xf numFmtId="0" fontId="11" fillId="0" borderId="0" xfId="0" applyFont="1" applyFill="1" applyAlignment="1">
      <alignment vertical="center"/>
    </xf>
    <xf numFmtId="0" fontId="11" fillId="4" borderId="0" xfId="0" applyFont="1" applyFill="1" applyAlignment="1">
      <alignment vertical="center"/>
    </xf>
    <xf numFmtId="0" fontId="12" fillId="4" borderId="0" xfId="0" applyFont="1" applyFill="1" applyAlignment="1">
      <alignment vertical="center"/>
    </xf>
    <xf numFmtId="0" fontId="11" fillId="0" borderId="0" xfId="0" applyFont="1" applyFill="1"/>
    <xf numFmtId="164" fontId="10" fillId="5" borderId="0" xfId="0" applyNumberFormat="1" applyFont="1" applyFill="1" applyAlignment="1">
      <alignment vertical="center"/>
    </xf>
    <xf numFmtId="0" fontId="11" fillId="0" borderId="0" xfId="10" applyFont="1" applyFill="1">
      <alignment vertical="center"/>
      <protection locked="0"/>
    </xf>
    <xf numFmtId="178" fontId="12" fillId="0" borderId="0" xfId="0" applyNumberFormat="1" applyFont="1" applyFill="1" applyAlignment="1">
      <alignment vertical="center"/>
    </xf>
    <xf numFmtId="179" fontId="12" fillId="0" borderId="0" xfId="0" applyNumberFormat="1" applyFont="1" applyFill="1" applyAlignment="1">
      <alignment vertical="center"/>
    </xf>
    <xf numFmtId="0" fontId="7" fillId="0" borderId="0" xfId="0" applyFont="1" applyAlignment="1">
      <alignment horizontal="center" vertical="top"/>
    </xf>
    <xf numFmtId="167" fontId="6" fillId="0" borderId="0" xfId="2" applyFont="1" applyBorder="1"/>
    <xf numFmtId="167" fontId="6" fillId="0" borderId="0" xfId="2" applyFont="1" applyFill="1" applyBorder="1"/>
    <xf numFmtId="44" fontId="6" fillId="0" borderId="0" xfId="11" applyFont="1"/>
    <xf numFmtId="0" fontId="7" fillId="0" borderId="13" xfId="0" applyFont="1" applyFill="1" applyBorder="1" applyAlignment="1">
      <alignment horizontal="center"/>
    </xf>
    <xf numFmtId="179" fontId="11" fillId="0" borderId="0" xfId="0" applyNumberFormat="1" applyFont="1" applyFill="1" applyAlignment="1">
      <alignment vertical="center"/>
    </xf>
    <xf numFmtId="0" fontId="0" fillId="0" borderId="17" xfId="0" applyBorder="1"/>
    <xf numFmtId="0" fontId="0" fillId="0" borderId="10" xfId="0" applyBorder="1"/>
    <xf numFmtId="167" fontId="6" fillId="0" borderId="17" xfId="2" applyFont="1" applyBorder="1"/>
    <xf numFmtId="167" fontId="6" fillId="0" borderId="34" xfId="2" applyFont="1" applyBorder="1"/>
    <xf numFmtId="0" fontId="0" fillId="0" borderId="13" xfId="0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3" fillId="0" borderId="0" xfId="0" applyFont="1"/>
    <xf numFmtId="167" fontId="0" fillId="0" borderId="13" xfId="0" applyNumberFormat="1" applyBorder="1"/>
    <xf numFmtId="170" fontId="0" fillId="0" borderId="17" xfId="0" applyNumberFormat="1" applyBorder="1"/>
    <xf numFmtId="170" fontId="0" fillId="0" borderId="10" xfId="0" applyNumberFormat="1" applyBorder="1"/>
    <xf numFmtId="170" fontId="0" fillId="0" borderId="34" xfId="0" applyNumberFormat="1" applyBorder="1"/>
    <xf numFmtId="170" fontId="0" fillId="0" borderId="13" xfId="0" applyNumberFormat="1" applyBorder="1"/>
    <xf numFmtId="0" fontId="0" fillId="0" borderId="17" xfId="0" quotePrefix="1" applyBorder="1"/>
    <xf numFmtId="0" fontId="0" fillId="0" borderId="10" xfId="0" quotePrefix="1" applyBorder="1"/>
    <xf numFmtId="0" fontId="0" fillId="0" borderId="34" xfId="0" quotePrefix="1" applyBorder="1"/>
    <xf numFmtId="0" fontId="0" fillId="0" borderId="13" xfId="0" quotePrefix="1" applyBorder="1"/>
    <xf numFmtId="0" fontId="6" fillId="0" borderId="0" xfId="0" applyFont="1" applyAlignment="1">
      <alignment horizontal="centerContinuous"/>
    </xf>
    <xf numFmtId="0" fontId="7" fillId="0" borderId="0" xfId="0" applyFont="1" applyAlignment="1">
      <alignment horizontal="center"/>
    </xf>
    <xf numFmtId="14" fontId="6" fillId="0" borderId="0" xfId="0" applyNumberFormat="1" applyFont="1" applyBorder="1" applyAlignment="1">
      <alignment horizontal="center"/>
    </xf>
    <xf numFmtId="0" fontId="6" fillId="0" borderId="0" xfId="0" applyFont="1" applyAlignment="1">
      <alignment horizontal="left" indent="8"/>
    </xf>
    <xf numFmtId="177" fontId="6" fillId="0" borderId="0" xfId="0" quotePrefix="1" applyNumberFormat="1" applyFont="1" applyAlignment="1">
      <alignment horizontal="center"/>
    </xf>
    <xf numFmtId="177" fontId="7" fillId="0" borderId="10" xfId="0" applyNumberFormat="1" applyFont="1" applyBorder="1"/>
    <xf numFmtId="177" fontId="7" fillId="0" borderId="17" xfId="0" quotePrefix="1" applyNumberFormat="1" applyFont="1" applyBorder="1" applyAlignment="1">
      <alignment horizontal="center"/>
    </xf>
    <xf numFmtId="44" fontId="7" fillId="0" borderId="10" xfId="0" quotePrefix="1" applyNumberFormat="1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15" fontId="11" fillId="0" borderId="0" xfId="0" applyNumberFormat="1" applyFont="1" applyFill="1" applyAlignment="1">
      <alignment vertical="center"/>
    </xf>
    <xf numFmtId="0" fontId="12" fillId="0" borderId="0" xfId="13" applyFont="1" applyFill="1" applyAlignment="1">
      <alignment vertical="center"/>
    </xf>
    <xf numFmtId="170" fontId="6" fillId="0" borderId="0" xfId="0" quotePrefix="1" applyNumberFormat="1" applyFont="1"/>
    <xf numFmtId="170" fontId="6" fillId="0" borderId="10" xfId="0" applyNumberFormat="1" applyFont="1" applyBorder="1" applyAlignment="1">
      <alignment horizontal="center"/>
    </xf>
    <xf numFmtId="167" fontId="6" fillId="0" borderId="10" xfId="2" applyFont="1" applyBorder="1" applyAlignment="1">
      <alignment horizontal="center"/>
    </xf>
    <xf numFmtId="170" fontId="6" fillId="0" borderId="23" xfId="0" applyNumberFormat="1" applyFont="1" applyBorder="1" applyAlignment="1">
      <alignment horizontal="center"/>
    </xf>
    <xf numFmtId="0" fontId="6" fillId="0" borderId="0" xfId="0" quotePrefix="1" applyFont="1" applyAlignment="1"/>
    <xf numFmtId="0" fontId="8" fillId="0" borderId="6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/>
    </xf>
  </cellXfs>
  <cellStyles count="14">
    <cellStyle name="Dezimal_Kap06" xfId="1"/>
    <cellStyle name="Euro" xfId="2"/>
    <cellStyle name="Euro [0]" xfId="3"/>
    <cellStyle name="Euro €" xfId="4"/>
    <cellStyle name="Euro € [0]" xfId="5"/>
    <cellStyle name="Euro_BFUebung" xfId="6"/>
    <cellStyle name="Euro_Mappe2" xfId="7"/>
    <cellStyle name="Prozent" xfId="8" builtinId="5"/>
    <cellStyle name="Prozent [0]" xfId="9"/>
    <cellStyle name="Standard" xfId="0" builtinId="0" customBuiltin="1"/>
    <cellStyle name="Standard 2" xfId="13"/>
    <cellStyle name="Standard_BFUebung" xfId="10"/>
    <cellStyle name="Währung" xfId="11" builtinId="4"/>
    <cellStyle name="Währung o. Nullwerte" xfId="1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969696"/>
      <rgbColor rgb="0099CC00"/>
      <rgbColor rgb="00CC6600"/>
      <rgbColor rgb="00F4CD0C"/>
      <rgbColor rgb="00808000"/>
      <rgbColor rgb="00006666"/>
      <rgbColor rgb="00ABD5D4"/>
      <rgbColor rgb="00F0F0B4"/>
      <rgbColor rgb="000099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C0C0C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714375</xdr:colOff>
      <xdr:row>1</xdr:row>
      <xdr:rowOff>0</xdr:rowOff>
    </xdr:from>
    <xdr:to>
      <xdr:col>3</xdr:col>
      <xdr:colOff>114300</xdr:colOff>
      <xdr:row>3</xdr:row>
      <xdr:rowOff>19050</xdr:rowOff>
    </xdr:to>
    <xdr:pic>
      <xdr:nvPicPr>
        <xdr:cNvPr id="2" name="Grafik 1" descr="Excel_2007-Icon_48x48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05125" y="190500"/>
          <a:ext cx="457200" cy="476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361950</xdr:colOff>
      <xdr:row>10</xdr:row>
      <xdr:rowOff>66675</xdr:rowOff>
    </xdr:from>
    <xdr:to>
      <xdr:col>2</xdr:col>
      <xdr:colOff>407669</xdr:colOff>
      <xdr:row>10</xdr:row>
      <xdr:rowOff>161925</xdr:rowOff>
    </xdr:to>
    <xdr:sp macro="" textlink="">
      <xdr:nvSpPr>
        <xdr:cNvPr id="17" name="Pfeil nach unten 16"/>
        <xdr:cNvSpPr/>
      </xdr:nvSpPr>
      <xdr:spPr>
        <a:xfrm>
          <a:off x="1419225" y="2009775"/>
          <a:ext cx="45719" cy="952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5</xdr:col>
      <xdr:colOff>342900</xdr:colOff>
      <xdr:row>9</xdr:row>
      <xdr:rowOff>136425</xdr:rowOff>
    </xdr:from>
    <xdr:to>
      <xdr:col>5</xdr:col>
      <xdr:colOff>388619</xdr:colOff>
      <xdr:row>10</xdr:row>
      <xdr:rowOff>161925</xdr:rowOff>
    </xdr:to>
    <xdr:sp macro="" textlink="">
      <xdr:nvSpPr>
        <xdr:cNvPr id="18" name="Pfeil nach unten 17"/>
        <xdr:cNvSpPr/>
      </xdr:nvSpPr>
      <xdr:spPr>
        <a:xfrm>
          <a:off x="3200400" y="1889025"/>
          <a:ext cx="45719" cy="2160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</xdr:col>
      <xdr:colOff>438150</xdr:colOff>
      <xdr:row>9</xdr:row>
      <xdr:rowOff>136425</xdr:rowOff>
    </xdr:from>
    <xdr:to>
      <xdr:col>1</xdr:col>
      <xdr:colOff>483869</xdr:colOff>
      <xdr:row>10</xdr:row>
      <xdr:rowOff>161925</xdr:rowOff>
    </xdr:to>
    <xdr:sp macro="" textlink="">
      <xdr:nvSpPr>
        <xdr:cNvPr id="19" name="Pfeil nach unten 18"/>
        <xdr:cNvSpPr/>
      </xdr:nvSpPr>
      <xdr:spPr>
        <a:xfrm>
          <a:off x="676275" y="1889025"/>
          <a:ext cx="45719" cy="2160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4</xdr:col>
      <xdr:colOff>342900</xdr:colOff>
      <xdr:row>10</xdr:row>
      <xdr:rowOff>66675</xdr:rowOff>
    </xdr:from>
    <xdr:to>
      <xdr:col>4</xdr:col>
      <xdr:colOff>388619</xdr:colOff>
      <xdr:row>10</xdr:row>
      <xdr:rowOff>161925</xdr:rowOff>
    </xdr:to>
    <xdr:sp macro="" textlink="">
      <xdr:nvSpPr>
        <xdr:cNvPr id="20" name="Pfeil nach unten 19"/>
        <xdr:cNvSpPr/>
      </xdr:nvSpPr>
      <xdr:spPr>
        <a:xfrm>
          <a:off x="2438400" y="2009775"/>
          <a:ext cx="45719" cy="952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</xdr:col>
      <xdr:colOff>447675</xdr:colOff>
      <xdr:row>9</xdr:row>
      <xdr:rowOff>78106</xdr:rowOff>
    </xdr:from>
    <xdr:to>
      <xdr:col>5</xdr:col>
      <xdr:colOff>381000</xdr:colOff>
      <xdr:row>9</xdr:row>
      <xdr:rowOff>106906</xdr:rowOff>
    </xdr:to>
    <xdr:sp macro="" textlink="">
      <xdr:nvSpPr>
        <xdr:cNvPr id="22" name="Rechteck 21"/>
        <xdr:cNvSpPr/>
      </xdr:nvSpPr>
      <xdr:spPr>
        <a:xfrm>
          <a:off x="685800" y="1830706"/>
          <a:ext cx="2552700" cy="288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2</xdr:col>
      <xdr:colOff>373319</xdr:colOff>
      <xdr:row>10</xdr:row>
      <xdr:rowOff>11431</xdr:rowOff>
    </xdr:from>
    <xdr:to>
      <xdr:col>4</xdr:col>
      <xdr:colOff>379094</xdr:colOff>
      <xdr:row>10</xdr:row>
      <xdr:rowOff>40231</xdr:rowOff>
    </xdr:to>
    <xdr:sp macro="" textlink="">
      <xdr:nvSpPr>
        <xdr:cNvPr id="23" name="Rechteck 22"/>
        <xdr:cNvSpPr/>
      </xdr:nvSpPr>
      <xdr:spPr>
        <a:xfrm>
          <a:off x="1430594" y="1954531"/>
          <a:ext cx="1044000" cy="288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10</xdr:row>
      <xdr:rowOff>9525</xdr:rowOff>
    </xdr:from>
    <xdr:to>
      <xdr:col>6</xdr:col>
      <xdr:colOff>361950</xdr:colOff>
      <xdr:row>10</xdr:row>
      <xdr:rowOff>76200</xdr:rowOff>
    </xdr:to>
    <xdr:grpSp>
      <xdr:nvGrpSpPr>
        <xdr:cNvPr id="12320" name="Group 32"/>
        <xdr:cNvGrpSpPr>
          <a:grpSpLocks/>
        </xdr:cNvGrpSpPr>
      </xdr:nvGrpSpPr>
      <xdr:grpSpPr bwMode="auto">
        <a:xfrm>
          <a:off x="4095750" y="2190750"/>
          <a:ext cx="342900" cy="66675"/>
          <a:chOff x="449" y="169"/>
          <a:chExt cx="36" cy="7"/>
        </a:xfrm>
      </xdr:grpSpPr>
      <xdr:sp macro="" textlink="">
        <xdr:nvSpPr>
          <xdr:cNvPr id="12321" name="Line 33"/>
          <xdr:cNvSpPr>
            <a:spLocks noChangeShapeType="1"/>
          </xdr:cNvSpPr>
        </xdr:nvSpPr>
        <xdr:spPr bwMode="auto">
          <a:xfrm flipH="1">
            <a:off x="449" y="176"/>
            <a:ext cx="36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2322" name="Line 34"/>
          <xdr:cNvSpPr>
            <a:spLocks noChangeShapeType="1"/>
          </xdr:cNvSpPr>
        </xdr:nvSpPr>
        <xdr:spPr bwMode="auto">
          <a:xfrm flipV="1">
            <a:off x="485" y="169"/>
            <a:ext cx="0" cy="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561975</xdr:colOff>
      <xdr:row>14</xdr:row>
      <xdr:rowOff>28575</xdr:rowOff>
    </xdr:from>
    <xdr:to>
      <xdr:col>5</xdr:col>
      <xdr:colOff>628650</xdr:colOff>
      <xdr:row>14</xdr:row>
      <xdr:rowOff>28575</xdr:rowOff>
    </xdr:to>
    <xdr:cxnSp macro="">
      <xdr:nvCxnSpPr>
        <xdr:cNvPr id="3" name="Gerade Verbindung 2"/>
        <xdr:cNvCxnSpPr/>
      </xdr:nvCxnSpPr>
      <xdr:spPr>
        <a:xfrm>
          <a:off x="2352675" y="2695575"/>
          <a:ext cx="15906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742950</xdr:colOff>
      <xdr:row>14</xdr:row>
      <xdr:rowOff>114300</xdr:rowOff>
    </xdr:from>
    <xdr:to>
      <xdr:col>7</xdr:col>
      <xdr:colOff>0</xdr:colOff>
      <xdr:row>14</xdr:row>
      <xdr:rowOff>114300</xdr:rowOff>
    </xdr:to>
    <xdr:cxnSp macro="">
      <xdr:nvCxnSpPr>
        <xdr:cNvPr id="7" name="Gerade Verbindung 6"/>
        <xdr:cNvCxnSpPr/>
      </xdr:nvCxnSpPr>
      <xdr:spPr>
        <a:xfrm>
          <a:off x="4057650" y="2781300"/>
          <a:ext cx="7810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28575</xdr:colOff>
      <xdr:row>14</xdr:row>
      <xdr:rowOff>28575</xdr:rowOff>
    </xdr:from>
    <xdr:to>
      <xdr:col>7</xdr:col>
      <xdr:colOff>733425</xdr:colOff>
      <xdr:row>14</xdr:row>
      <xdr:rowOff>28575</xdr:rowOff>
    </xdr:to>
    <xdr:cxnSp macro="">
      <xdr:nvCxnSpPr>
        <xdr:cNvPr id="9" name="Gerade Verbindung 8"/>
        <xdr:cNvCxnSpPr/>
      </xdr:nvCxnSpPr>
      <xdr:spPr>
        <a:xfrm>
          <a:off x="4867275" y="2695575"/>
          <a:ext cx="7048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F24"/>
  <sheetViews>
    <sheetView showGridLines="0" tabSelected="1" defaultGridColor="0" colorId="24" workbookViewId="0">
      <selection activeCell="B22" sqref="B22"/>
    </sheetView>
  </sheetViews>
  <sheetFormatPr baseColWidth="10" defaultRowHeight="15"/>
  <cols>
    <col min="1" max="1" width="13.140625" style="3" customWidth="1"/>
    <col min="2" max="2" width="23.28515625" style="3" customWidth="1"/>
    <col min="3" max="3" width="15.85546875" style="3" customWidth="1"/>
    <col min="4" max="6" width="22.7109375" style="3" customWidth="1"/>
    <col min="7" max="16384" width="11.42578125" style="3"/>
  </cols>
  <sheetData>
    <row r="1" spans="1:6">
      <c r="A1" s="152"/>
      <c r="B1" s="111"/>
      <c r="C1" s="2"/>
      <c r="D1" s="2"/>
      <c r="E1" s="2"/>
      <c r="F1" s="2"/>
    </row>
    <row r="2" spans="1:6" ht="18" customHeight="1">
      <c r="A2" s="112"/>
      <c r="B2" s="113" t="s">
        <v>204</v>
      </c>
      <c r="C2" s="113"/>
      <c r="E2" s="2"/>
      <c r="F2" s="2"/>
    </row>
    <row r="3" spans="1:6" ht="18" customHeight="1">
      <c r="A3" s="114"/>
      <c r="B3" s="114"/>
      <c r="C3" s="2"/>
      <c r="D3" s="2"/>
      <c r="E3" s="2"/>
      <c r="F3" s="2"/>
    </row>
    <row r="4" spans="1:6" ht="18" customHeight="1">
      <c r="A4" s="115">
        <v>7</v>
      </c>
      <c r="D4" s="2"/>
      <c r="E4" s="2"/>
      <c r="F4" s="2"/>
    </row>
    <row r="5" spans="1:6" ht="18" customHeight="1">
      <c r="A5" s="116"/>
      <c r="B5" s="153" t="s">
        <v>0</v>
      </c>
      <c r="C5" s="2"/>
      <c r="D5" s="4"/>
      <c r="E5" s="4"/>
      <c r="F5" s="4"/>
    </row>
    <row r="6" spans="1:6" ht="18" customHeight="1">
      <c r="A6" s="116"/>
      <c r="B6" s="117" t="s">
        <v>126</v>
      </c>
      <c r="C6" s="117" t="s">
        <v>132</v>
      </c>
      <c r="D6" s="4"/>
      <c r="E6" s="4"/>
      <c r="F6" s="4"/>
    </row>
    <row r="7" spans="1:6" ht="18" customHeight="1">
      <c r="A7" s="116"/>
      <c r="B7" s="117" t="s">
        <v>127</v>
      </c>
      <c r="C7" s="117" t="s">
        <v>133</v>
      </c>
      <c r="D7" s="4"/>
      <c r="E7" s="4"/>
      <c r="F7" s="4"/>
    </row>
    <row r="8" spans="1:6" ht="18" customHeight="1">
      <c r="A8" s="116"/>
      <c r="B8" s="117" t="s">
        <v>128</v>
      </c>
      <c r="C8" s="117" t="s">
        <v>134</v>
      </c>
      <c r="D8" s="4"/>
      <c r="E8" s="4"/>
      <c r="F8" s="4"/>
    </row>
    <row r="9" spans="1:6" ht="18" customHeight="1">
      <c r="A9" s="116"/>
      <c r="B9" s="117" t="s">
        <v>129</v>
      </c>
      <c r="C9" s="117" t="s">
        <v>135</v>
      </c>
      <c r="D9" s="4"/>
      <c r="E9" s="4"/>
      <c r="F9" s="4"/>
    </row>
    <row r="10" spans="1:6" ht="18" customHeight="1">
      <c r="A10" s="116"/>
      <c r="B10" s="117" t="s">
        <v>130</v>
      </c>
      <c r="C10" s="117" t="s">
        <v>136</v>
      </c>
      <c r="D10" s="4"/>
      <c r="E10" s="4"/>
      <c r="F10" s="4"/>
    </row>
    <row r="11" spans="1:6" ht="18" customHeight="1">
      <c r="A11" s="116"/>
      <c r="B11" s="117" t="s">
        <v>58</v>
      </c>
      <c r="C11" s="117" t="s">
        <v>96</v>
      </c>
      <c r="D11" s="4"/>
      <c r="E11" s="4"/>
      <c r="F11" s="4"/>
    </row>
    <row r="12" spans="1:6" ht="18" customHeight="1">
      <c r="A12" s="116"/>
      <c r="B12" s="117" t="s">
        <v>131</v>
      </c>
      <c r="C12" s="117" t="s">
        <v>138</v>
      </c>
      <c r="D12" s="4"/>
      <c r="E12" s="4"/>
      <c r="F12" s="4"/>
    </row>
    <row r="13" spans="1:6" ht="18" customHeight="1">
      <c r="A13" s="116"/>
      <c r="B13" s="117" t="s">
        <v>203</v>
      </c>
      <c r="C13" s="117" t="s">
        <v>206</v>
      </c>
      <c r="D13" s="4"/>
      <c r="E13" s="4"/>
      <c r="F13" s="4"/>
    </row>
    <row r="14" spans="1:6" ht="18" customHeight="1">
      <c r="B14" s="116"/>
      <c r="C14" s="4"/>
      <c r="D14" s="4"/>
      <c r="E14" s="4"/>
      <c r="F14" s="4"/>
    </row>
    <row r="15" spans="1:6" ht="18" customHeight="1">
      <c r="B15" s="116" t="s">
        <v>1</v>
      </c>
      <c r="C15" s="4"/>
      <c r="D15" s="4"/>
      <c r="E15" s="4"/>
      <c r="F15" s="4"/>
    </row>
    <row r="16" spans="1:6" ht="18" customHeight="1">
      <c r="A16" s="4"/>
      <c r="B16" s="116"/>
      <c r="C16" s="4"/>
      <c r="D16" s="4"/>
      <c r="E16" s="4"/>
      <c r="F16" s="4"/>
    </row>
    <row r="17" spans="1:6" ht="18" customHeight="1">
      <c r="A17" s="4"/>
      <c r="B17" s="116" t="s">
        <v>116</v>
      </c>
      <c r="C17" s="4"/>
      <c r="D17" s="4"/>
      <c r="E17" s="4"/>
      <c r="F17" s="4"/>
    </row>
    <row r="18" spans="1:6" ht="18" customHeight="1">
      <c r="A18" s="4"/>
      <c r="D18" s="4"/>
      <c r="E18" s="4"/>
      <c r="F18" s="4"/>
    </row>
    <row r="19" spans="1:6" ht="18" customHeight="1">
      <c r="A19" s="4"/>
      <c r="D19" s="4"/>
      <c r="E19" s="4"/>
      <c r="F19" s="4"/>
    </row>
    <row r="20" spans="1:6" ht="18" customHeight="1">
      <c r="A20" s="4"/>
      <c r="D20" s="4"/>
      <c r="E20" s="4"/>
      <c r="F20" s="4"/>
    </row>
    <row r="21" spans="1:6" ht="18" customHeight="1"/>
    <row r="22" spans="1:6" ht="18" customHeight="1"/>
    <row r="23" spans="1:6" ht="18" customHeight="1"/>
    <row r="24" spans="1:6" ht="18" customHeight="1"/>
  </sheetData>
  <phoneticPr fontId="0" type="noConversion"/>
  <hyperlinks>
    <hyperlink ref="B6" location="'Summe 1'!A1" display="Summe 1"/>
    <hyperlink ref="B7" location="'Summe 2'!A1" display="Summe 2"/>
    <hyperlink ref="B8" location="'Summe 3'!A1" display="Summe 3"/>
    <hyperlink ref="B9" location="'F-Assistent'!A1" display="F-Assistent"/>
    <hyperlink ref="B10" location="Textverkettung!A1" display="Textverkettung"/>
    <hyperlink ref="B11" location="SummenProdukt!A1" display="SummenProdukt"/>
    <hyperlink ref="B12" location="Runden!A1" display="Runden"/>
    <hyperlink ref="B13" location="'Auf-Abrunden'!A1" display="Auf- und Abrunden"/>
    <hyperlink ref="C6" location="SummeWenn!A1" display="SummeWenn"/>
    <hyperlink ref="C7" location="ZählenWenn!A1" display="ZählenWenn"/>
    <hyperlink ref="C8" location="'Wenn 1'!A1" display="Wenn 1"/>
    <hyperlink ref="C9" location="'Wenn 2'!A1" display="Wenn 2"/>
    <hyperlink ref="C10" location="'Wenn 3'!A1" display="Wenn 3"/>
    <hyperlink ref="C11" location="Wochentag!A1" display="Wochentag"/>
    <hyperlink ref="C12" location="Tage360!A1" display="Tage360"/>
    <hyperlink ref="C13" location="Implizit!A1" display="Implizit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Tabelle11"/>
  <dimension ref="B2:H21"/>
  <sheetViews>
    <sheetView workbookViewId="0">
      <selection activeCell="E19" sqref="E19"/>
    </sheetView>
  </sheetViews>
  <sheetFormatPr baseColWidth="10" defaultRowHeight="15" customHeight="1"/>
  <cols>
    <col min="1" max="1" width="2.7109375" style="3" customWidth="1"/>
    <col min="2" max="2" width="14.42578125" style="3" customWidth="1"/>
    <col min="3" max="3" width="11.42578125" style="3"/>
    <col min="4" max="4" width="14.7109375" style="3" customWidth="1"/>
    <col min="5" max="5" width="4.42578125" style="3" customWidth="1"/>
    <col min="6" max="6" width="11.42578125" style="3"/>
    <col min="7" max="7" width="13.7109375" style="3" customWidth="1"/>
    <col min="8" max="16384" width="11.42578125" style="3"/>
  </cols>
  <sheetData>
    <row r="2" spans="2:8" ht="15" customHeight="1">
      <c r="B2" s="5" t="s">
        <v>65</v>
      </c>
    </row>
    <row r="3" spans="2:8" ht="15" customHeight="1">
      <c r="B3" s="123" t="s">
        <v>66</v>
      </c>
      <c r="C3" s="123" t="s">
        <v>59</v>
      </c>
      <c r="D3" s="123" t="s">
        <v>67</v>
      </c>
      <c r="F3" s="11" t="s">
        <v>140</v>
      </c>
    </row>
    <row r="4" spans="2:8" ht="15" customHeight="1">
      <c r="B4" s="143">
        <v>40472</v>
      </c>
      <c r="C4" s="31" t="s">
        <v>61</v>
      </c>
      <c r="D4" s="120">
        <v>16500</v>
      </c>
      <c r="F4" s="31" t="s">
        <v>139</v>
      </c>
      <c r="G4" s="122">
        <f ca="1">SUMIF($C$4:$D$18,"Fox",$D$4:$D$18)</f>
        <v>32380</v>
      </c>
      <c r="H4" s="39" t="s">
        <v>142</v>
      </c>
    </row>
    <row r="5" spans="2:8" ht="15" customHeight="1">
      <c r="B5" s="143">
        <v>40473</v>
      </c>
      <c r="C5" s="31" t="s">
        <v>62</v>
      </c>
      <c r="D5" s="120">
        <v>32500</v>
      </c>
      <c r="F5" s="31" t="s">
        <v>62</v>
      </c>
      <c r="G5" s="122">
        <f ca="1">SUMIF($C$4:$D$18,F5,$D$4:$D$18)</f>
        <v>142350</v>
      </c>
      <c r="H5" s="39" t="s">
        <v>143</v>
      </c>
    </row>
    <row r="6" spans="2:8" ht="15" customHeight="1">
      <c r="B6" s="143">
        <v>40474</v>
      </c>
      <c r="C6" s="31" t="s">
        <v>62</v>
      </c>
      <c r="D6" s="120">
        <v>16600</v>
      </c>
      <c r="F6" s="31" t="s">
        <v>64</v>
      </c>
      <c r="G6" s="122">
        <f t="shared" ref="G6:G7" ca="1" si="0">SUMIF($C$4:$D$18,F6,$D$4:$D$18)</f>
        <v>125480</v>
      </c>
      <c r="H6" s="39" t="s">
        <v>144</v>
      </c>
    </row>
    <row r="7" spans="2:8" ht="15" customHeight="1">
      <c r="B7" s="143">
        <v>40475</v>
      </c>
      <c r="C7" s="31" t="s">
        <v>64</v>
      </c>
      <c r="D7" s="120">
        <v>43000</v>
      </c>
      <c r="F7" s="3" t="s">
        <v>61</v>
      </c>
      <c r="G7" s="122">
        <f t="shared" ca="1" si="0"/>
        <v>53200</v>
      </c>
      <c r="H7" s="39" t="s">
        <v>145</v>
      </c>
    </row>
    <row r="8" spans="2:8" ht="15" customHeight="1">
      <c r="B8" s="143">
        <v>40476</v>
      </c>
      <c r="C8" s="31" t="s">
        <v>139</v>
      </c>
      <c r="D8" s="120">
        <v>15600</v>
      </c>
    </row>
    <row r="9" spans="2:8" ht="15" customHeight="1">
      <c r="B9" s="143">
        <v>40477</v>
      </c>
      <c r="C9" s="31" t="s">
        <v>64</v>
      </c>
      <c r="D9" s="120">
        <v>24500</v>
      </c>
      <c r="F9" s="11" t="s">
        <v>141</v>
      </c>
    </row>
    <row r="10" spans="2:8" ht="15" customHeight="1">
      <c r="B10" s="143">
        <v>40478</v>
      </c>
      <c r="C10" s="31" t="s">
        <v>61</v>
      </c>
      <c r="D10" s="120">
        <v>18000</v>
      </c>
      <c r="F10" s="31" t="s">
        <v>139</v>
      </c>
      <c r="G10" s="144">
        <f>COUNTIF($C$4:$D$18,"Fox")</f>
        <v>2</v>
      </c>
      <c r="H10" s="39" t="s">
        <v>146</v>
      </c>
    </row>
    <row r="11" spans="2:8" ht="15" customHeight="1">
      <c r="B11" s="143">
        <v>40479</v>
      </c>
      <c r="C11" s="31" t="s">
        <v>62</v>
      </c>
      <c r="D11" s="120">
        <v>24450</v>
      </c>
      <c r="F11" s="31" t="s">
        <v>62</v>
      </c>
      <c r="G11" s="144">
        <f>COUNTIF($C$4:$D$18,F11)</f>
        <v>6</v>
      </c>
      <c r="H11" s="39" t="s">
        <v>147</v>
      </c>
    </row>
    <row r="12" spans="2:8" ht="15" customHeight="1">
      <c r="B12" s="143">
        <v>40480</v>
      </c>
      <c r="C12" s="31" t="s">
        <v>61</v>
      </c>
      <c r="D12" s="120">
        <v>18700</v>
      </c>
      <c r="F12" s="31" t="s">
        <v>64</v>
      </c>
      <c r="G12" s="144">
        <f t="shared" ref="G12:G13" si="1">COUNTIF($C$4:$D$18,F12)</f>
        <v>4</v>
      </c>
      <c r="H12" s="39" t="s">
        <v>148</v>
      </c>
    </row>
    <row r="13" spans="2:8" ht="15" customHeight="1">
      <c r="B13" s="143">
        <v>40481</v>
      </c>
      <c r="C13" s="31" t="s">
        <v>62</v>
      </c>
      <c r="D13" s="120">
        <v>21600</v>
      </c>
      <c r="F13" s="3" t="s">
        <v>61</v>
      </c>
      <c r="G13" s="144">
        <f t="shared" si="1"/>
        <v>3</v>
      </c>
      <c r="H13" s="39" t="s">
        <v>149</v>
      </c>
    </row>
    <row r="14" spans="2:8" ht="15" customHeight="1">
      <c r="B14" s="143">
        <v>40482</v>
      </c>
      <c r="C14" s="31" t="s">
        <v>64</v>
      </c>
      <c r="D14" s="120">
        <v>26780</v>
      </c>
    </row>
    <row r="15" spans="2:8" ht="15" customHeight="1">
      <c r="B15" s="143">
        <v>40483</v>
      </c>
      <c r="C15" s="31" t="s">
        <v>139</v>
      </c>
      <c r="D15" s="121">
        <v>16780</v>
      </c>
    </row>
    <row r="16" spans="2:8" ht="15" customHeight="1">
      <c r="B16" s="143">
        <v>40484</v>
      </c>
      <c r="C16" s="31" t="s">
        <v>64</v>
      </c>
      <c r="D16" s="120">
        <v>31200</v>
      </c>
    </row>
    <row r="17" spans="2:4" ht="15" customHeight="1">
      <c r="B17" s="143">
        <v>40485</v>
      </c>
      <c r="C17" s="31" t="s">
        <v>62</v>
      </c>
      <c r="D17" s="120">
        <v>22600</v>
      </c>
    </row>
    <row r="18" spans="2:4" ht="15" customHeight="1">
      <c r="B18" s="143">
        <v>40486</v>
      </c>
      <c r="C18" s="31" t="s">
        <v>62</v>
      </c>
      <c r="D18" s="120">
        <v>24600</v>
      </c>
    </row>
    <row r="20" spans="2:4" ht="15" customHeight="1">
      <c r="D20" s="31"/>
    </row>
    <row r="21" spans="2:4" ht="15" customHeight="1">
      <c r="B21" s="124" t="s">
        <v>137</v>
      </c>
      <c r="D21" s="31"/>
    </row>
  </sheetData>
  <sortState ref="F4:F7">
    <sortCondition ref="F4"/>
  </sortState>
  <phoneticPr fontId="2" type="noConversion"/>
  <hyperlinks>
    <hyperlink ref="B21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Tabelle12"/>
  <dimension ref="B1:G21"/>
  <sheetViews>
    <sheetView workbookViewId="0">
      <selection activeCell="E19" sqref="E19"/>
    </sheetView>
  </sheetViews>
  <sheetFormatPr baseColWidth="10" defaultRowHeight="15"/>
  <cols>
    <col min="1" max="1" width="2.7109375" style="3" customWidth="1"/>
    <col min="2" max="3" width="11.42578125" style="3"/>
    <col min="4" max="4" width="14.7109375" style="3" customWidth="1"/>
    <col min="5" max="5" width="4.42578125" style="3" customWidth="1"/>
    <col min="6" max="6" width="16.42578125" style="3" customWidth="1"/>
    <col min="7" max="7" width="11.42578125" style="3"/>
    <col min="8" max="8" width="4.7109375" style="3" customWidth="1"/>
    <col min="9" max="16384" width="11.42578125" style="3"/>
  </cols>
  <sheetData>
    <row r="1" spans="2:7" ht="35.25" customHeight="1">
      <c r="B1" s="21" t="s">
        <v>65</v>
      </c>
    </row>
    <row r="2" spans="2:7" ht="15.75" thickBot="1"/>
    <row r="3" spans="2:7" ht="15.75" thickBot="1">
      <c r="B3" s="23" t="s">
        <v>66</v>
      </c>
      <c r="C3" s="47" t="s">
        <v>59</v>
      </c>
      <c r="D3" s="25" t="s">
        <v>67</v>
      </c>
    </row>
    <row r="4" spans="2:7">
      <c r="B4" s="48">
        <v>37685</v>
      </c>
      <c r="C4" s="49" t="s">
        <v>61</v>
      </c>
      <c r="D4" s="50">
        <v>26500</v>
      </c>
    </row>
    <row r="5" spans="2:7">
      <c r="B5" s="51">
        <v>37686</v>
      </c>
      <c r="C5" s="22" t="s">
        <v>62</v>
      </c>
      <c r="D5" s="52">
        <v>32500</v>
      </c>
      <c r="F5" s="53" t="s">
        <v>69</v>
      </c>
    </row>
    <row r="6" spans="2:7">
      <c r="B6" s="51">
        <v>37687</v>
      </c>
      <c r="C6" s="22" t="s">
        <v>62</v>
      </c>
      <c r="D6" s="52">
        <v>36600</v>
      </c>
      <c r="F6" s="54"/>
    </row>
    <row r="7" spans="2:7">
      <c r="B7" s="51">
        <v>37688</v>
      </c>
      <c r="C7" s="22" t="s">
        <v>64</v>
      </c>
      <c r="D7" s="52">
        <v>43000</v>
      </c>
      <c r="F7" s="18"/>
    </row>
    <row r="8" spans="2:7">
      <c r="B8" s="51">
        <v>37689</v>
      </c>
      <c r="C8" s="22" t="s">
        <v>63</v>
      </c>
      <c r="D8" s="52">
        <v>25600</v>
      </c>
    </row>
    <row r="9" spans="2:7">
      <c r="B9" s="51">
        <v>37692</v>
      </c>
      <c r="C9" s="22" t="s">
        <v>64</v>
      </c>
      <c r="D9" s="52">
        <v>44500</v>
      </c>
      <c r="G9" s="55" t="s">
        <v>68</v>
      </c>
    </row>
    <row r="10" spans="2:7">
      <c r="B10" s="51">
        <v>37693</v>
      </c>
      <c r="C10" s="22" t="s">
        <v>61</v>
      </c>
      <c r="D10" s="52">
        <v>28000</v>
      </c>
      <c r="F10" s="53" t="s">
        <v>70</v>
      </c>
      <c r="G10" s="53" t="s">
        <v>63</v>
      </c>
    </row>
    <row r="11" spans="2:7">
      <c r="B11" s="51">
        <v>37694</v>
      </c>
      <c r="C11" s="22" t="s">
        <v>62</v>
      </c>
      <c r="D11" s="52">
        <v>34450</v>
      </c>
      <c r="F11" s="54"/>
    </row>
    <row r="12" spans="2:7">
      <c r="B12" s="51">
        <v>37695</v>
      </c>
      <c r="C12" s="22" t="s">
        <v>61</v>
      </c>
      <c r="D12" s="52">
        <v>28700</v>
      </c>
      <c r="F12" s="18"/>
    </row>
    <row r="13" spans="2:7">
      <c r="B13" s="51">
        <v>37696</v>
      </c>
      <c r="C13" s="22" t="s">
        <v>62</v>
      </c>
      <c r="D13" s="52">
        <v>31600</v>
      </c>
    </row>
    <row r="14" spans="2:7">
      <c r="B14" s="51">
        <v>37699</v>
      </c>
      <c r="C14" s="22" t="s">
        <v>64</v>
      </c>
      <c r="D14" s="52">
        <v>46780</v>
      </c>
    </row>
    <row r="15" spans="2:7">
      <c r="B15" s="51">
        <v>37700</v>
      </c>
      <c r="C15" s="22" t="s">
        <v>63</v>
      </c>
      <c r="D15" s="56">
        <v>36780</v>
      </c>
    </row>
    <row r="16" spans="2:7">
      <c r="B16" s="51">
        <v>37701</v>
      </c>
      <c r="C16" s="22" t="s">
        <v>64</v>
      </c>
      <c r="D16" s="52">
        <v>51200</v>
      </c>
    </row>
    <row r="17" spans="2:4">
      <c r="B17" s="51">
        <v>37702</v>
      </c>
      <c r="C17" s="22" t="s">
        <v>62</v>
      </c>
      <c r="D17" s="52">
        <v>32600</v>
      </c>
    </row>
    <row r="18" spans="2:4">
      <c r="B18" s="51">
        <v>37703</v>
      </c>
      <c r="C18" s="22" t="s">
        <v>62</v>
      </c>
      <c r="D18" s="52">
        <v>34600</v>
      </c>
    </row>
    <row r="20" spans="2:4">
      <c r="B20" s="118" t="s">
        <v>137</v>
      </c>
      <c r="D20" s="31"/>
    </row>
    <row r="21" spans="2:4">
      <c r="D21" s="31"/>
    </row>
  </sheetData>
  <phoneticPr fontId="2" type="noConversion"/>
  <hyperlinks>
    <hyperlink ref="B20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 codeName="Tabelle13"/>
  <dimension ref="B1:D19"/>
  <sheetViews>
    <sheetView workbookViewId="0">
      <selection activeCell="C7" sqref="C7"/>
    </sheetView>
  </sheetViews>
  <sheetFormatPr baseColWidth="10" defaultRowHeight="15"/>
  <cols>
    <col min="1" max="1" width="2.5703125" style="3" customWidth="1"/>
    <col min="2" max="2" width="11.42578125" style="3"/>
    <col min="3" max="3" width="13" style="3" customWidth="1"/>
    <col min="4" max="4" width="13.85546875" style="3" customWidth="1"/>
    <col min="5" max="5" width="14" style="3" customWidth="1"/>
    <col min="6" max="6" width="12.28515625" style="3" customWidth="1"/>
    <col min="7" max="7" width="5.7109375" style="3" customWidth="1"/>
    <col min="8" max="16384" width="11.42578125" style="3"/>
  </cols>
  <sheetData>
    <row r="1" spans="2:4">
      <c r="B1" s="11" t="s">
        <v>71</v>
      </c>
    </row>
    <row r="2" spans="2:4">
      <c r="B2" s="39" t="s">
        <v>172</v>
      </c>
    </row>
    <row r="3" spans="2:4">
      <c r="B3" s="3" t="s">
        <v>169</v>
      </c>
      <c r="C3" s="3" t="s">
        <v>167</v>
      </c>
    </row>
    <row r="4" spans="2:4">
      <c r="B4" s="3" t="s">
        <v>170</v>
      </c>
      <c r="C4" s="3" t="s">
        <v>168</v>
      </c>
    </row>
    <row r="5" spans="2:4">
      <c r="B5" s="3" t="s">
        <v>171</v>
      </c>
      <c r="C5" s="3" t="s">
        <v>165</v>
      </c>
    </row>
    <row r="7" spans="2:4">
      <c r="B7" s="3">
        <v>4</v>
      </c>
      <c r="C7" s="3" t="str">
        <f>IF(AND(B7&lt;&gt;"",B8=""),SUM($B$7:B7),"")</f>
        <v/>
      </c>
      <c r="D7" s="39" t="s">
        <v>166</v>
      </c>
    </row>
    <row r="8" spans="2:4">
      <c r="B8" s="3">
        <v>5</v>
      </c>
      <c r="C8" s="3" t="str">
        <f>IF(AND(B8&lt;&gt;"",B9=""),SUM($B$7:B8),"")</f>
        <v/>
      </c>
    </row>
    <row r="9" spans="2:4">
      <c r="B9" s="3">
        <v>97</v>
      </c>
      <c r="C9" s="3" t="str">
        <f>IF(AND(B9&lt;&gt;"",B10=""),SUM($B$7:B9),"")</f>
        <v/>
      </c>
    </row>
    <row r="10" spans="2:4">
      <c r="B10" s="3">
        <v>2000</v>
      </c>
      <c r="C10" s="3" t="str">
        <f>IF(AND(B10&lt;&gt;"",B11=""),SUM($B$7:B10),"")</f>
        <v/>
      </c>
    </row>
    <row r="11" spans="2:4">
      <c r="B11" s="3">
        <v>2002</v>
      </c>
      <c r="C11" s="3" t="str">
        <f>IF(AND(B11&lt;&gt;"",B12=""),SUM($B$7:B11),"")</f>
        <v/>
      </c>
    </row>
    <row r="12" spans="2:4">
      <c r="B12" s="3">
        <v>2003</v>
      </c>
      <c r="C12" s="3" t="str">
        <f>IF(AND(B12&lt;&gt;"",B13=""),SUM($B$7:B12),"")</f>
        <v/>
      </c>
    </row>
    <row r="13" spans="2:4">
      <c r="B13" s="3">
        <v>2007</v>
      </c>
      <c r="C13" s="3" t="str">
        <f>IF(AND(B13&lt;&gt;"",B14=""),SUM($B$7:B13),"")</f>
        <v/>
      </c>
    </row>
    <row r="14" spans="2:4">
      <c r="B14" s="3">
        <v>2010</v>
      </c>
      <c r="C14" s="3">
        <f>IF(AND(B14&lt;&gt;"",B15=""),SUM($B$7:B14),"")</f>
        <v>10128</v>
      </c>
    </row>
    <row r="15" spans="2:4">
      <c r="C15" s="3" t="str">
        <f>IF(AND(B15&lt;&gt;"",B16=""),SUM($B$7:B15),"")</f>
        <v/>
      </c>
    </row>
    <row r="18" spans="2:2">
      <c r="B18" s="18"/>
    </row>
    <row r="19" spans="2:2">
      <c r="B19" s="118" t="s">
        <v>137</v>
      </c>
    </row>
  </sheetData>
  <phoneticPr fontId="2" type="noConversion"/>
  <hyperlinks>
    <hyperlink ref="B19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Tabelle14"/>
  <dimension ref="B1:F15"/>
  <sheetViews>
    <sheetView workbookViewId="0">
      <selection activeCell="B15" sqref="B15"/>
    </sheetView>
  </sheetViews>
  <sheetFormatPr baseColWidth="10" defaultRowHeight="15"/>
  <cols>
    <col min="1" max="1" width="2.42578125" style="3" customWidth="1"/>
    <col min="2" max="2" width="11.42578125" style="3"/>
    <col min="3" max="3" width="11.85546875" style="3" customWidth="1"/>
    <col min="4" max="4" width="13.85546875" style="3" customWidth="1"/>
    <col min="5" max="5" width="31.7109375" style="3" bestFit="1" customWidth="1"/>
    <col min="6" max="6" width="12.28515625" style="3" customWidth="1"/>
    <col min="7" max="7" width="2.7109375" style="3" customWidth="1"/>
    <col min="8" max="16384" width="11.42578125" style="3"/>
  </cols>
  <sheetData>
    <row r="1" spans="2:6">
      <c r="B1" s="3" t="s">
        <v>71</v>
      </c>
    </row>
    <row r="3" spans="2:6">
      <c r="B3" s="3" t="s">
        <v>72</v>
      </c>
      <c r="C3" s="3" t="s">
        <v>75</v>
      </c>
    </row>
    <row r="4" spans="2:6">
      <c r="B4" s="3" t="s">
        <v>73</v>
      </c>
      <c r="C4" s="3" t="s">
        <v>76</v>
      </c>
    </row>
    <row r="5" spans="2:6">
      <c r="B5" s="3" t="s">
        <v>74</v>
      </c>
      <c r="C5" s="3" t="s">
        <v>77</v>
      </c>
    </row>
    <row r="6" spans="2:6" ht="15.75" thickBot="1"/>
    <row r="7" spans="2:6" ht="15.75" thickBot="1">
      <c r="B7" s="23" t="s">
        <v>49</v>
      </c>
      <c r="C7" s="24" t="s">
        <v>50</v>
      </c>
      <c r="D7" s="24" t="s">
        <v>78</v>
      </c>
      <c r="E7" s="24" t="s">
        <v>79</v>
      </c>
      <c r="F7" s="25" t="s">
        <v>60</v>
      </c>
    </row>
    <row r="8" spans="2:6">
      <c r="B8" s="40">
        <v>25.5</v>
      </c>
      <c r="C8" s="41">
        <v>998</v>
      </c>
      <c r="D8" s="155" t="s">
        <v>30</v>
      </c>
      <c r="E8" s="156" t="s">
        <v>30</v>
      </c>
      <c r="F8" s="157" t="s">
        <v>30</v>
      </c>
    </row>
    <row r="9" spans="2:6">
      <c r="B9" s="40">
        <v>25.5</v>
      </c>
      <c r="C9" s="42">
        <v>1002</v>
      </c>
      <c r="D9" s="155" t="s">
        <v>30</v>
      </c>
      <c r="E9" s="156" t="s">
        <v>30</v>
      </c>
      <c r="F9" s="157" t="s">
        <v>30</v>
      </c>
    </row>
    <row r="11" spans="2:6" ht="15.75" thickBot="1"/>
    <row r="12" spans="2:6" ht="15.75" thickBot="1">
      <c r="D12" s="24" t="s">
        <v>78</v>
      </c>
      <c r="E12" s="24" t="s">
        <v>79</v>
      </c>
      <c r="F12" s="25" t="s">
        <v>60</v>
      </c>
    </row>
    <row r="13" spans="2:6">
      <c r="C13" s="11" t="s">
        <v>212</v>
      </c>
      <c r="D13" s="39" t="s">
        <v>213</v>
      </c>
      <c r="E13" s="39" t="s">
        <v>215</v>
      </c>
      <c r="F13" s="154" t="s">
        <v>217</v>
      </c>
    </row>
    <row r="14" spans="2:6">
      <c r="D14" s="39" t="s">
        <v>214</v>
      </c>
      <c r="E14" s="39" t="s">
        <v>216</v>
      </c>
      <c r="F14" s="154" t="s">
        <v>218</v>
      </c>
    </row>
    <row r="15" spans="2:6">
      <c r="B15" s="118" t="s">
        <v>137</v>
      </c>
    </row>
  </sheetData>
  <phoneticPr fontId="2" type="noConversion"/>
  <hyperlinks>
    <hyperlink ref="B15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Tabelle15"/>
  <dimension ref="B1:H21"/>
  <sheetViews>
    <sheetView workbookViewId="0">
      <selection activeCell="E19" sqref="E19"/>
    </sheetView>
  </sheetViews>
  <sheetFormatPr baseColWidth="10" defaultRowHeight="15"/>
  <cols>
    <col min="1" max="1" width="2.42578125" style="3" customWidth="1"/>
    <col min="2" max="2" width="6" style="3" customWidth="1"/>
    <col min="3" max="3" width="11.85546875" style="3" customWidth="1"/>
    <col min="4" max="4" width="12.5703125" style="3" customWidth="1"/>
    <col min="5" max="5" width="14.28515625" style="3" customWidth="1"/>
    <col min="6" max="7" width="11.42578125" style="3"/>
    <col min="8" max="8" width="14.140625" style="3" customWidth="1"/>
    <col min="9" max="9" width="5.7109375" style="3" customWidth="1"/>
    <col min="10" max="16384" width="11.42578125" style="3"/>
  </cols>
  <sheetData>
    <row r="1" spans="2:8">
      <c r="B1" s="3" t="s">
        <v>71</v>
      </c>
    </row>
    <row r="3" spans="2:8" ht="15.75" thickBot="1">
      <c r="B3" s="11" t="s">
        <v>80</v>
      </c>
      <c r="F3" s="3" t="s">
        <v>205</v>
      </c>
    </row>
    <row r="4" spans="2:8" ht="15.75" thickBot="1">
      <c r="C4" s="33" t="s">
        <v>81</v>
      </c>
      <c r="D4" s="34" t="s">
        <v>82</v>
      </c>
      <c r="F4" s="23" t="s">
        <v>83</v>
      </c>
      <c r="G4" s="24" t="s">
        <v>81</v>
      </c>
      <c r="H4" s="25" t="s">
        <v>82</v>
      </c>
    </row>
    <row r="5" spans="2:8">
      <c r="C5" s="35" t="s">
        <v>84</v>
      </c>
      <c r="D5" s="22" t="s">
        <v>85</v>
      </c>
      <c r="F5" s="27" t="s">
        <v>86</v>
      </c>
      <c r="G5" s="28">
        <v>67</v>
      </c>
      <c r="H5" s="36" t="s">
        <v>30</v>
      </c>
    </row>
    <row r="6" spans="2:8">
      <c r="C6" s="35" t="s">
        <v>87</v>
      </c>
      <c r="D6" s="22" t="s">
        <v>88</v>
      </c>
      <c r="F6" s="29" t="s">
        <v>89</v>
      </c>
      <c r="G6" s="30">
        <v>56</v>
      </c>
      <c r="H6" s="36" t="s">
        <v>30</v>
      </c>
    </row>
    <row r="7" spans="2:8">
      <c r="C7" s="35" t="s">
        <v>90</v>
      </c>
      <c r="D7" s="22" t="s">
        <v>91</v>
      </c>
      <c r="F7" s="29" t="s">
        <v>43</v>
      </c>
      <c r="G7" s="30">
        <v>44</v>
      </c>
      <c r="H7" s="36" t="s">
        <v>30</v>
      </c>
    </row>
    <row r="8" spans="2:8">
      <c r="C8" s="37" t="s">
        <v>92</v>
      </c>
      <c r="D8" s="38" t="s">
        <v>93</v>
      </c>
      <c r="F8" s="29" t="s">
        <v>124</v>
      </c>
      <c r="G8" s="30">
        <v>78</v>
      </c>
      <c r="H8" s="36" t="s">
        <v>30</v>
      </c>
    </row>
    <row r="9" spans="2:8">
      <c r="F9" s="29" t="s">
        <v>123</v>
      </c>
      <c r="G9" s="30">
        <v>60</v>
      </c>
      <c r="H9" s="36" t="s">
        <v>30</v>
      </c>
    </row>
    <row r="10" spans="2:8">
      <c r="F10" s="29" t="s">
        <v>94</v>
      </c>
      <c r="G10" s="30">
        <v>90</v>
      </c>
      <c r="H10" s="36" t="s">
        <v>30</v>
      </c>
    </row>
    <row r="11" spans="2:8">
      <c r="F11" s="29" t="s">
        <v>122</v>
      </c>
      <c r="G11" s="30">
        <v>80</v>
      </c>
      <c r="H11" s="36" t="s">
        <v>30</v>
      </c>
    </row>
    <row r="12" spans="2:8">
      <c r="B12" s="32"/>
    </row>
    <row r="13" spans="2:8">
      <c r="B13" s="18"/>
      <c r="C13" s="11" t="s">
        <v>125</v>
      </c>
    </row>
    <row r="14" spans="2:8">
      <c r="C14" s="39" t="s">
        <v>119</v>
      </c>
    </row>
    <row r="15" spans="2:8">
      <c r="C15" s="11" t="s">
        <v>95</v>
      </c>
    </row>
    <row r="16" spans="2:8">
      <c r="C16" s="39" t="s">
        <v>120</v>
      </c>
    </row>
    <row r="17" spans="3:3">
      <c r="C17" s="11" t="s">
        <v>95</v>
      </c>
    </row>
    <row r="18" spans="3:3">
      <c r="C18" s="39" t="s">
        <v>121</v>
      </c>
    </row>
    <row r="21" spans="3:3">
      <c r="C21" s="118" t="s">
        <v>137</v>
      </c>
    </row>
  </sheetData>
  <phoneticPr fontId="2" type="noConversion"/>
  <hyperlinks>
    <hyperlink ref="C21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Tabelle23"/>
  <dimension ref="B1:H21"/>
  <sheetViews>
    <sheetView showGridLines="0" workbookViewId="0">
      <selection activeCell="E19" sqref="E19"/>
    </sheetView>
  </sheetViews>
  <sheetFormatPr baseColWidth="10" defaultRowHeight="15"/>
  <cols>
    <col min="1" max="1" width="2.7109375" style="3" customWidth="1"/>
    <col min="2" max="2" width="14" style="3" customWidth="1"/>
    <col min="3" max="3" width="10.140625" style="3" bestFit="1" customWidth="1"/>
    <col min="4" max="8" width="11.42578125" style="3"/>
    <col min="9" max="9" width="5.7109375" style="3" customWidth="1"/>
    <col min="10" max="16384" width="11.42578125" style="3"/>
  </cols>
  <sheetData>
    <row r="1" spans="2:8">
      <c r="B1" s="5" t="s">
        <v>96</v>
      </c>
      <c r="C1" s="119"/>
      <c r="D1" s="119"/>
      <c r="E1" s="5"/>
      <c r="F1" s="5"/>
    </row>
    <row r="2" spans="2:8">
      <c r="B2" s="11" t="s">
        <v>202</v>
      </c>
    </row>
    <row r="4" spans="2:8">
      <c r="B4" s="3" t="s">
        <v>97</v>
      </c>
    </row>
    <row r="5" spans="2:8">
      <c r="C5" s="19">
        <f ca="1">TODAY()</f>
        <v>40435</v>
      </c>
      <c r="D5" s="18" t="s">
        <v>98</v>
      </c>
    </row>
    <row r="7" spans="2:8">
      <c r="B7" s="3" t="s">
        <v>99</v>
      </c>
    </row>
    <row r="8" spans="2:8">
      <c r="C8" s="19">
        <f ca="1">TODAY()+20</f>
        <v>40455</v>
      </c>
      <c r="D8" s="18" t="s">
        <v>100</v>
      </c>
    </row>
    <row r="10" spans="2:8">
      <c r="B10" s="3" t="s">
        <v>101</v>
      </c>
    </row>
    <row r="11" spans="2:8">
      <c r="C11" s="20">
        <f ca="1">WEEKDAY(TODAY()+20)</f>
        <v>2</v>
      </c>
      <c r="D11" s="18" t="s">
        <v>102</v>
      </c>
    </row>
    <row r="13" spans="2:8">
      <c r="B13" s="3" t="s">
        <v>103</v>
      </c>
    </row>
    <row r="14" spans="2:8">
      <c r="C14" s="19">
        <f ca="1">IF(WEEKDAY(TODAY()+20)=1,TODAY()+20+1,TODAY()+20)</f>
        <v>40455</v>
      </c>
      <c r="D14" s="18" t="s">
        <v>104</v>
      </c>
    </row>
    <row r="16" spans="2:8">
      <c r="E16" s="141" t="s">
        <v>169</v>
      </c>
      <c r="F16" s="141"/>
      <c r="G16" s="150" t="s">
        <v>200</v>
      </c>
      <c r="H16" s="3" t="s">
        <v>201</v>
      </c>
    </row>
    <row r="21" spans="2:2">
      <c r="B21" s="118" t="s">
        <v>137</v>
      </c>
    </row>
  </sheetData>
  <phoneticPr fontId="2" type="noConversion"/>
  <hyperlinks>
    <hyperlink ref="B21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 codeName="Tabelle24"/>
  <dimension ref="B1:S14"/>
  <sheetViews>
    <sheetView workbookViewId="0">
      <selection activeCell="E19" sqref="E19"/>
    </sheetView>
  </sheetViews>
  <sheetFormatPr baseColWidth="10" defaultRowHeight="15"/>
  <cols>
    <col min="1" max="1" width="3.5703125" style="3" customWidth="1"/>
    <col min="2" max="2" width="14.42578125" style="3" customWidth="1"/>
    <col min="3" max="3" width="13.5703125" style="3" customWidth="1"/>
    <col min="4" max="4" width="10.5703125" style="3" customWidth="1"/>
    <col min="5" max="5" width="15.5703125" style="3" customWidth="1"/>
    <col min="6" max="6" width="18" style="3" customWidth="1"/>
    <col min="7" max="7" width="13.140625" style="3" customWidth="1"/>
    <col min="8" max="16384" width="11.42578125" style="3"/>
  </cols>
  <sheetData>
    <row r="1" spans="2:19" ht="33.75" customHeight="1">
      <c r="B1" s="162" t="s">
        <v>105</v>
      </c>
      <c r="C1" s="162"/>
      <c r="D1" s="162"/>
      <c r="E1" s="162"/>
      <c r="F1" s="5"/>
    </row>
    <row r="3" spans="2:19">
      <c r="B3" s="6" t="s">
        <v>106</v>
      </c>
      <c r="C3" s="7">
        <v>150000</v>
      </c>
      <c r="D3" s="6" t="s">
        <v>107</v>
      </c>
      <c r="E3" s="8">
        <v>4.7500000000000001E-2</v>
      </c>
    </row>
    <row r="4" spans="2:19">
      <c r="C4" s="9"/>
      <c r="D4" s="10"/>
      <c r="E4" s="9"/>
    </row>
    <row r="5" spans="2:19">
      <c r="B5" s="11" t="s">
        <v>108</v>
      </c>
      <c r="C5" s="12">
        <v>39043</v>
      </c>
      <c r="D5" s="6" t="s">
        <v>109</v>
      </c>
      <c r="E5" s="12">
        <v>39202</v>
      </c>
    </row>
    <row r="6" spans="2:19">
      <c r="B6" s="11"/>
      <c r="C6" s="12"/>
      <c r="D6" s="6"/>
      <c r="E6" s="12"/>
    </row>
    <row r="7" spans="2:19">
      <c r="C7" s="9"/>
      <c r="E7" s="9"/>
      <c r="S7" s="13"/>
    </row>
    <row r="8" spans="2:19">
      <c r="B8" s="6" t="s">
        <v>110</v>
      </c>
      <c r="C8" s="14"/>
      <c r="E8" s="15" t="s">
        <v>111</v>
      </c>
    </row>
    <row r="9" spans="2:19">
      <c r="B9" s="10"/>
      <c r="D9" s="11"/>
    </row>
    <row r="10" spans="2:19">
      <c r="B10" s="6" t="s">
        <v>27</v>
      </c>
      <c r="C10" s="16"/>
      <c r="D10" s="17"/>
      <c r="E10" s="18" t="s">
        <v>112</v>
      </c>
    </row>
    <row r="14" spans="2:19">
      <c r="B14" s="118" t="s">
        <v>137</v>
      </c>
    </row>
  </sheetData>
  <mergeCells count="1">
    <mergeCell ref="B1:E1"/>
  </mergeCells>
  <phoneticPr fontId="2" type="noConversion"/>
  <hyperlinks>
    <hyperlink ref="B14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codeName="Tabelle5"/>
  <dimension ref="B1:H8"/>
  <sheetViews>
    <sheetView workbookViewId="0">
      <selection activeCell="H2" sqref="H2"/>
    </sheetView>
  </sheetViews>
  <sheetFormatPr baseColWidth="10" defaultRowHeight="15"/>
  <cols>
    <col min="1" max="1" width="5.7109375" customWidth="1"/>
    <col min="3" max="3" width="12" bestFit="1" customWidth="1"/>
    <col min="4" max="4" width="13" bestFit="1" customWidth="1"/>
    <col min="5" max="5" width="15.28515625" bestFit="1" customWidth="1"/>
    <col min="6" max="6" width="5.7109375" customWidth="1"/>
  </cols>
  <sheetData>
    <row r="1" spans="2:8">
      <c r="H1" s="3"/>
    </row>
    <row r="2" spans="2:8">
      <c r="B2" s="131" t="s">
        <v>150</v>
      </c>
      <c r="H2" s="118" t="s">
        <v>137</v>
      </c>
    </row>
    <row r="3" spans="2:8">
      <c r="B3" s="130" t="s">
        <v>151</v>
      </c>
      <c r="C3" s="130" t="s">
        <v>156</v>
      </c>
      <c r="D3" s="130" t="s">
        <v>157</v>
      </c>
      <c r="E3" s="130" t="s">
        <v>31</v>
      </c>
    </row>
    <row r="4" spans="2:8">
      <c r="B4" s="125" t="s">
        <v>152</v>
      </c>
      <c r="C4" s="127">
        <v>23500</v>
      </c>
      <c r="D4" s="133">
        <f>$C$4:$C$7*1.2</f>
        <v>28200</v>
      </c>
      <c r="E4" s="137" t="s">
        <v>159</v>
      </c>
    </row>
    <row r="5" spans="2:8">
      <c r="B5" s="126" t="s">
        <v>153</v>
      </c>
      <c r="C5" s="43">
        <v>22000</v>
      </c>
      <c r="D5" s="134">
        <f t="shared" ref="D5:D7" si="0">$C$4:$C$7*1.2</f>
        <v>26400</v>
      </c>
      <c r="E5" s="138" t="s">
        <v>159</v>
      </c>
    </row>
    <row r="6" spans="2:8">
      <c r="B6" s="126" t="s">
        <v>154</v>
      </c>
      <c r="C6" s="43">
        <v>23000</v>
      </c>
      <c r="D6" s="134">
        <f t="shared" si="0"/>
        <v>27600</v>
      </c>
      <c r="E6" s="138" t="s">
        <v>159</v>
      </c>
    </row>
    <row r="7" spans="2:8">
      <c r="B7" s="126" t="s">
        <v>155</v>
      </c>
      <c r="C7" s="128">
        <v>22300</v>
      </c>
      <c r="D7" s="135">
        <f t="shared" si="0"/>
        <v>26760</v>
      </c>
      <c r="E7" s="139" t="s">
        <v>159</v>
      </c>
    </row>
    <row r="8" spans="2:8">
      <c r="B8" s="129" t="s">
        <v>158</v>
      </c>
      <c r="C8" s="132">
        <f>SUM(C4:C7)</f>
        <v>90800</v>
      </c>
      <c r="D8" s="136">
        <f>SUM(D4:D7)</f>
        <v>108960</v>
      </c>
      <c r="E8" s="140" t="s">
        <v>160</v>
      </c>
    </row>
  </sheetData>
  <hyperlinks>
    <hyperlink ref="H2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B1:F18"/>
  <sheetViews>
    <sheetView workbookViewId="0">
      <selection activeCell="E19" sqref="E19"/>
    </sheetView>
  </sheetViews>
  <sheetFormatPr baseColWidth="10" defaultRowHeight="15"/>
  <cols>
    <col min="1" max="1" width="3.85546875" style="3" customWidth="1"/>
    <col min="2" max="2" width="11.42578125" style="11"/>
    <col min="3" max="5" width="13.7109375" style="3" customWidth="1"/>
    <col min="6" max="16384" width="11.42578125" style="3"/>
  </cols>
  <sheetData>
    <row r="1" spans="2:6" ht="28.5" customHeight="1" thickBot="1">
      <c r="B1" s="63" t="s">
        <v>2</v>
      </c>
    </row>
    <row r="2" spans="2:6" s="11" customFormat="1" ht="15.75" thickBot="1">
      <c r="B2" s="46"/>
      <c r="C2" s="89" t="s">
        <v>3</v>
      </c>
      <c r="D2" s="24" t="s">
        <v>4</v>
      </c>
      <c r="E2" s="84" t="s">
        <v>5</v>
      </c>
      <c r="F2" s="26" t="s">
        <v>6</v>
      </c>
    </row>
    <row r="3" spans="2:6">
      <c r="B3" s="90" t="s">
        <v>7</v>
      </c>
      <c r="C3" s="67">
        <v>23500</v>
      </c>
      <c r="D3" s="91">
        <v>17800</v>
      </c>
      <c r="E3" s="92">
        <v>27000</v>
      </c>
      <c r="F3" s="109"/>
    </row>
    <row r="4" spans="2:6">
      <c r="B4" s="90" t="s">
        <v>8</v>
      </c>
      <c r="C4" s="69">
        <v>22000</v>
      </c>
      <c r="D4" s="43">
        <v>18100</v>
      </c>
      <c r="E4" s="94">
        <v>27300</v>
      </c>
      <c r="F4" s="109"/>
    </row>
    <row r="5" spans="2:6">
      <c r="B5" s="90" t="s">
        <v>9</v>
      </c>
      <c r="C5" s="69">
        <v>23000</v>
      </c>
      <c r="D5" s="43">
        <v>17500</v>
      </c>
      <c r="E5" s="94">
        <v>27700</v>
      </c>
      <c r="F5" s="109"/>
    </row>
    <row r="6" spans="2:6">
      <c r="B6" s="90" t="s">
        <v>10</v>
      </c>
      <c r="C6" s="69">
        <v>23500</v>
      </c>
      <c r="D6" s="43">
        <v>18000</v>
      </c>
      <c r="E6" s="94">
        <v>28100</v>
      </c>
      <c r="F6" s="109"/>
    </row>
    <row r="7" spans="2:6">
      <c r="B7" s="90" t="s">
        <v>11</v>
      </c>
      <c r="C7" s="69">
        <v>24300</v>
      </c>
      <c r="D7" s="43">
        <v>18700</v>
      </c>
      <c r="E7" s="94">
        <v>28300</v>
      </c>
      <c r="F7" s="109"/>
    </row>
    <row r="8" spans="2:6">
      <c r="B8" s="90" t="s">
        <v>12</v>
      </c>
      <c r="C8" s="69">
        <v>25000</v>
      </c>
      <c r="D8" s="43">
        <v>19400</v>
      </c>
      <c r="E8" s="94">
        <v>29000</v>
      </c>
      <c r="F8" s="109"/>
    </row>
    <row r="9" spans="2:6">
      <c r="B9" s="90" t="s">
        <v>13</v>
      </c>
      <c r="C9" s="69">
        <v>24800</v>
      </c>
      <c r="D9" s="43">
        <v>18400</v>
      </c>
      <c r="E9" s="94">
        <v>27800</v>
      </c>
      <c r="F9" s="109"/>
    </row>
    <row r="10" spans="2:6">
      <c r="B10" s="90" t="s">
        <v>14</v>
      </c>
      <c r="C10" s="69">
        <v>26000</v>
      </c>
      <c r="D10" s="43">
        <v>19100</v>
      </c>
      <c r="E10" s="94">
        <v>28600</v>
      </c>
      <c r="F10" s="109"/>
    </row>
    <row r="11" spans="2:6">
      <c r="B11" s="90" t="s">
        <v>15</v>
      </c>
      <c r="C11" s="69">
        <v>25100</v>
      </c>
      <c r="D11" s="43">
        <v>17900</v>
      </c>
      <c r="E11" s="94">
        <v>29500</v>
      </c>
      <c r="F11" s="109"/>
    </row>
    <row r="12" spans="2:6">
      <c r="B12" s="90" t="s">
        <v>16</v>
      </c>
      <c r="C12" s="69">
        <v>24600</v>
      </c>
      <c r="D12" s="43">
        <v>17600</v>
      </c>
      <c r="E12" s="94">
        <v>30200</v>
      </c>
      <c r="F12" s="109"/>
    </row>
    <row r="13" spans="2:6">
      <c r="B13" s="90" t="s">
        <v>17</v>
      </c>
      <c r="C13" s="69">
        <v>24000</v>
      </c>
      <c r="D13" s="43">
        <v>17800</v>
      </c>
      <c r="E13" s="94">
        <v>29300</v>
      </c>
      <c r="F13" s="109"/>
    </row>
    <row r="14" spans="2:6" ht="15.75" thickBot="1">
      <c r="B14" s="90" t="s">
        <v>18</v>
      </c>
      <c r="C14" s="69">
        <v>27400</v>
      </c>
      <c r="D14" s="43">
        <v>19500</v>
      </c>
      <c r="E14" s="94">
        <v>31000</v>
      </c>
      <c r="F14" s="109"/>
    </row>
    <row r="15" spans="2:6" ht="15.75" thickBot="1">
      <c r="B15" s="46" t="s">
        <v>6</v>
      </c>
      <c r="C15" s="96"/>
      <c r="D15" s="47"/>
      <c r="E15" s="108"/>
      <c r="F15" s="110"/>
    </row>
    <row r="18" spans="2:2">
      <c r="B18" s="118" t="s">
        <v>137</v>
      </c>
    </row>
  </sheetData>
  <phoneticPr fontId="2" type="noConversion"/>
  <hyperlinks>
    <hyperlink ref="B18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3"/>
  <dimension ref="B1:H22"/>
  <sheetViews>
    <sheetView workbookViewId="0">
      <selection activeCell="E19" sqref="E19"/>
    </sheetView>
  </sheetViews>
  <sheetFormatPr baseColWidth="10" defaultRowHeight="15"/>
  <cols>
    <col min="1" max="1" width="3.85546875" style="3" customWidth="1"/>
    <col min="2" max="2" width="11.42578125" style="11"/>
    <col min="3" max="5" width="13.7109375" style="3" customWidth="1"/>
    <col min="6" max="6" width="14.7109375" style="3" customWidth="1"/>
    <col min="7" max="7" width="3.85546875" style="3" customWidth="1"/>
    <col min="8" max="8" width="16" style="3" customWidth="1"/>
    <col min="9" max="16384" width="11.42578125" style="3"/>
  </cols>
  <sheetData>
    <row r="1" spans="2:8" ht="28.5" customHeight="1" thickBot="1">
      <c r="B1" s="63" t="s">
        <v>19</v>
      </c>
    </row>
    <row r="2" spans="2:8" s="11" customFormat="1" ht="15.75" thickBot="1">
      <c r="B2" s="46"/>
      <c r="C2" s="89" t="s">
        <v>3</v>
      </c>
      <c r="D2" s="24" t="s">
        <v>4</v>
      </c>
      <c r="E2" s="84" t="s">
        <v>5</v>
      </c>
      <c r="F2" s="26" t="s">
        <v>6</v>
      </c>
    </row>
    <row r="3" spans="2:8">
      <c r="B3" s="45" t="s">
        <v>7</v>
      </c>
      <c r="C3" s="67">
        <v>23500</v>
      </c>
      <c r="D3" s="91">
        <v>17800</v>
      </c>
      <c r="E3" s="92">
        <v>27000</v>
      </c>
      <c r="F3" s="93"/>
    </row>
    <row r="4" spans="2:8">
      <c r="B4" s="45" t="s">
        <v>8</v>
      </c>
      <c r="C4" s="69">
        <v>22000</v>
      </c>
      <c r="D4" s="43">
        <v>18100</v>
      </c>
      <c r="E4" s="94">
        <v>27300</v>
      </c>
      <c r="F4" s="93"/>
    </row>
    <row r="5" spans="2:8">
      <c r="B5" s="45" t="s">
        <v>9</v>
      </c>
      <c r="C5" s="69">
        <v>23000</v>
      </c>
      <c r="D5" s="43">
        <v>17500</v>
      </c>
      <c r="E5" s="94">
        <v>27700</v>
      </c>
      <c r="F5" s="93"/>
    </row>
    <row r="6" spans="2:8">
      <c r="B6" s="98" t="s">
        <v>20</v>
      </c>
      <c r="C6" s="99">
        <f>SUM(C3:C5)</f>
        <v>68500</v>
      </c>
      <c r="D6" s="100">
        <f>SUM(D3:D5)</f>
        <v>53400</v>
      </c>
      <c r="E6" s="101">
        <f>SUM(E3:E5)</f>
        <v>82000</v>
      </c>
      <c r="F6" s="102"/>
      <c r="H6" s="63" t="s">
        <v>21</v>
      </c>
    </row>
    <row r="7" spans="2:8">
      <c r="B7" s="45" t="s">
        <v>10</v>
      </c>
      <c r="C7" s="69">
        <v>23500</v>
      </c>
      <c r="D7" s="43">
        <v>18000</v>
      </c>
      <c r="E7" s="94">
        <v>28100</v>
      </c>
      <c r="F7" s="93"/>
    </row>
    <row r="8" spans="2:8">
      <c r="B8" s="45" t="s">
        <v>11</v>
      </c>
      <c r="C8" s="69">
        <v>24300</v>
      </c>
      <c r="D8" s="43">
        <v>18700</v>
      </c>
      <c r="E8" s="94">
        <v>28300</v>
      </c>
      <c r="F8" s="93"/>
    </row>
    <row r="9" spans="2:8">
      <c r="B9" s="45" t="s">
        <v>12</v>
      </c>
      <c r="C9" s="69">
        <v>25000</v>
      </c>
      <c r="D9" s="43">
        <v>19400</v>
      </c>
      <c r="E9" s="94">
        <v>29000</v>
      </c>
      <c r="F9" s="93"/>
    </row>
    <row r="10" spans="2:8">
      <c r="B10" s="98" t="s">
        <v>22</v>
      </c>
      <c r="C10" s="99">
        <f>SUM(C7:C9)</f>
        <v>72800</v>
      </c>
      <c r="D10" s="100">
        <f>SUM(D7:D9)</f>
        <v>56100</v>
      </c>
      <c r="E10" s="101">
        <f>SUM(E7:E9)</f>
        <v>85400</v>
      </c>
      <c r="F10" s="102"/>
      <c r="H10" s="63" t="s">
        <v>21</v>
      </c>
    </row>
    <row r="11" spans="2:8">
      <c r="B11" s="45" t="s">
        <v>13</v>
      </c>
      <c r="C11" s="69">
        <v>24800</v>
      </c>
      <c r="D11" s="43">
        <v>18400</v>
      </c>
      <c r="E11" s="94">
        <v>27800</v>
      </c>
      <c r="F11" s="93"/>
    </row>
    <row r="12" spans="2:8">
      <c r="B12" s="45" t="s">
        <v>14</v>
      </c>
      <c r="C12" s="69">
        <v>26000</v>
      </c>
      <c r="D12" s="43">
        <v>19100</v>
      </c>
      <c r="E12" s="94">
        <v>28600</v>
      </c>
      <c r="F12" s="93"/>
    </row>
    <row r="13" spans="2:8">
      <c r="B13" s="45" t="s">
        <v>15</v>
      </c>
      <c r="C13" s="69">
        <v>25100</v>
      </c>
      <c r="D13" s="43">
        <v>17900</v>
      </c>
      <c r="E13" s="94">
        <v>29500</v>
      </c>
      <c r="F13" s="93"/>
    </row>
    <row r="14" spans="2:8">
      <c r="B14" s="98" t="s">
        <v>23</v>
      </c>
      <c r="C14" s="99">
        <f>SUM(C11:C13)</f>
        <v>75900</v>
      </c>
      <c r="D14" s="100">
        <f>SUM(D11:D13)</f>
        <v>55400</v>
      </c>
      <c r="E14" s="101">
        <f>SUM(E11:E13)</f>
        <v>85900</v>
      </c>
      <c r="F14" s="102"/>
      <c r="H14" s="63" t="s">
        <v>21</v>
      </c>
    </row>
    <row r="15" spans="2:8">
      <c r="B15" s="45" t="s">
        <v>16</v>
      </c>
      <c r="C15" s="69">
        <v>24600</v>
      </c>
      <c r="D15" s="43">
        <v>17600</v>
      </c>
      <c r="E15" s="94">
        <v>30200</v>
      </c>
      <c r="F15" s="93"/>
    </row>
    <row r="16" spans="2:8">
      <c r="B16" s="45" t="s">
        <v>17</v>
      </c>
      <c r="C16" s="69">
        <v>24000</v>
      </c>
      <c r="D16" s="43">
        <v>17800</v>
      </c>
      <c r="E16" s="94">
        <v>29300</v>
      </c>
      <c r="F16" s="93"/>
    </row>
    <row r="17" spans="2:8">
      <c r="B17" s="45" t="s">
        <v>18</v>
      </c>
      <c r="C17" s="69">
        <v>27400</v>
      </c>
      <c r="D17" s="43">
        <v>19500</v>
      </c>
      <c r="E17" s="94">
        <v>31000</v>
      </c>
      <c r="F17" s="93"/>
    </row>
    <row r="18" spans="2:8" ht="15.75" thickBot="1">
      <c r="B18" s="103" t="s">
        <v>24</v>
      </c>
      <c r="C18" s="104">
        <f>SUM(C15:C17)</f>
        <v>76000</v>
      </c>
      <c r="D18" s="105">
        <f>SUM(D15:D17)</f>
        <v>54900</v>
      </c>
      <c r="E18" s="106">
        <f>SUM(E15:E17)</f>
        <v>90500</v>
      </c>
      <c r="F18" s="107"/>
      <c r="H18" s="63" t="s">
        <v>21</v>
      </c>
    </row>
    <row r="19" spans="2:8" ht="15.75" thickBot="1">
      <c r="B19" s="46" t="s">
        <v>6</v>
      </c>
      <c r="C19" s="96"/>
      <c r="D19" s="47"/>
      <c r="E19" s="108"/>
      <c r="F19" s="97"/>
    </row>
    <row r="22" spans="2:8">
      <c r="B22" s="118" t="s">
        <v>137</v>
      </c>
    </row>
  </sheetData>
  <phoneticPr fontId="2" type="noConversion"/>
  <hyperlinks>
    <hyperlink ref="B22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10"/>
  <dimension ref="B1:F18"/>
  <sheetViews>
    <sheetView workbookViewId="0">
      <selection activeCell="F5" sqref="F5"/>
    </sheetView>
  </sheetViews>
  <sheetFormatPr baseColWidth="10" defaultRowHeight="15"/>
  <cols>
    <col min="1" max="1" width="3.85546875" style="3" customWidth="1"/>
    <col min="2" max="2" width="19" style="11" customWidth="1"/>
    <col min="3" max="5" width="13.7109375" style="3" customWidth="1"/>
    <col min="6" max="6" width="17.140625" style="3" customWidth="1"/>
    <col min="7" max="7" width="5.7109375" style="3" customWidth="1"/>
    <col min="8" max="16384" width="11.42578125" style="3"/>
  </cols>
  <sheetData>
    <row r="1" spans="2:6" ht="28.5" customHeight="1" thickBot="1">
      <c r="B1" s="63" t="s">
        <v>118</v>
      </c>
    </row>
    <row r="2" spans="2:6" s="11" customFormat="1" ht="15.75" thickBot="1">
      <c r="B2" s="46"/>
      <c r="C2" s="89" t="s">
        <v>3</v>
      </c>
      <c r="D2" s="24" t="s">
        <v>4</v>
      </c>
      <c r="E2" s="84" t="s">
        <v>5</v>
      </c>
      <c r="F2" s="26" t="s">
        <v>117</v>
      </c>
    </row>
    <row r="3" spans="2:6">
      <c r="B3" s="90" t="s">
        <v>7</v>
      </c>
      <c r="C3" s="67">
        <v>23500</v>
      </c>
      <c r="D3" s="91">
        <v>17800</v>
      </c>
      <c r="E3" s="92">
        <v>27000</v>
      </c>
      <c r="F3" s="93">
        <f>SUM($C$3:E3)</f>
        <v>68300</v>
      </c>
    </row>
    <row r="4" spans="2:6">
      <c r="B4" s="90" t="s">
        <v>8</v>
      </c>
      <c r="C4" s="69">
        <v>22000</v>
      </c>
      <c r="D4" s="43">
        <v>18100</v>
      </c>
      <c r="E4" s="94">
        <v>27300</v>
      </c>
      <c r="F4" s="93">
        <f>SUM($C$3:E4)</f>
        <v>135700</v>
      </c>
    </row>
    <row r="5" spans="2:6">
      <c r="B5" s="90" t="s">
        <v>9</v>
      </c>
      <c r="C5" s="69">
        <v>23000</v>
      </c>
      <c r="D5" s="43">
        <v>17500</v>
      </c>
      <c r="E5" s="94">
        <v>27700</v>
      </c>
      <c r="F5" s="93">
        <f>SUM($C$3:E5)</f>
        <v>203900</v>
      </c>
    </row>
    <row r="6" spans="2:6">
      <c r="B6" s="90" t="s">
        <v>10</v>
      </c>
      <c r="C6" s="69">
        <v>23500</v>
      </c>
      <c r="D6" s="43">
        <v>18000</v>
      </c>
      <c r="E6" s="94">
        <v>28100</v>
      </c>
      <c r="F6" s="93">
        <f>SUM($C$3:E6)</f>
        <v>273500</v>
      </c>
    </row>
    <row r="7" spans="2:6">
      <c r="B7" s="90" t="s">
        <v>11</v>
      </c>
      <c r="C7" s="69">
        <v>24300</v>
      </c>
      <c r="D7" s="43">
        <v>18700</v>
      </c>
      <c r="E7" s="94">
        <v>28300</v>
      </c>
      <c r="F7" s="93">
        <f>SUM($C$3:E7)</f>
        <v>344800</v>
      </c>
    </row>
    <row r="8" spans="2:6">
      <c r="B8" s="90" t="s">
        <v>12</v>
      </c>
      <c r="C8" s="69">
        <v>25000</v>
      </c>
      <c r="D8" s="43">
        <v>19400</v>
      </c>
      <c r="E8" s="94">
        <v>29000</v>
      </c>
      <c r="F8" s="93">
        <f>SUM($C$3:E8)</f>
        <v>418200</v>
      </c>
    </row>
    <row r="9" spans="2:6">
      <c r="B9" s="90" t="s">
        <v>13</v>
      </c>
      <c r="C9" s="69">
        <v>24800</v>
      </c>
      <c r="D9" s="43">
        <v>18400</v>
      </c>
      <c r="E9" s="94">
        <v>27800</v>
      </c>
      <c r="F9" s="93">
        <f>SUM($C$3:E9)</f>
        <v>489200</v>
      </c>
    </row>
    <row r="10" spans="2:6">
      <c r="B10" s="90" t="s">
        <v>14</v>
      </c>
      <c r="C10" s="69">
        <v>26000</v>
      </c>
      <c r="D10" s="43">
        <v>19100</v>
      </c>
      <c r="E10" s="94">
        <v>28600</v>
      </c>
      <c r="F10" s="93">
        <f>SUM($C$3:E10)</f>
        <v>562900</v>
      </c>
    </row>
    <row r="11" spans="2:6">
      <c r="B11" s="90" t="s">
        <v>15</v>
      </c>
      <c r="C11" s="69">
        <v>25100</v>
      </c>
      <c r="D11" s="43">
        <v>17900</v>
      </c>
      <c r="E11" s="94">
        <v>29500</v>
      </c>
      <c r="F11" s="93">
        <f>SUM($C$3:E11)</f>
        <v>635400</v>
      </c>
    </row>
    <row r="12" spans="2:6">
      <c r="B12" s="90" t="s">
        <v>16</v>
      </c>
      <c r="C12" s="69">
        <v>24600</v>
      </c>
      <c r="D12" s="43">
        <v>17600</v>
      </c>
      <c r="E12" s="94">
        <v>30200</v>
      </c>
      <c r="F12" s="93">
        <f>SUM($C$3:E12)</f>
        <v>707800</v>
      </c>
    </row>
    <row r="13" spans="2:6">
      <c r="B13" s="90" t="s">
        <v>17</v>
      </c>
      <c r="C13" s="69">
        <v>24000</v>
      </c>
      <c r="D13" s="43">
        <v>17800</v>
      </c>
      <c r="E13" s="94">
        <v>29300</v>
      </c>
      <c r="F13" s="93">
        <f>SUM($C$3:E13)</f>
        <v>778900</v>
      </c>
    </row>
    <row r="14" spans="2:6" ht="15.75" thickBot="1">
      <c r="B14" s="90" t="s">
        <v>18</v>
      </c>
      <c r="C14" s="69">
        <v>27400</v>
      </c>
      <c r="D14" s="43">
        <v>19500</v>
      </c>
      <c r="E14" s="94">
        <v>31000</v>
      </c>
      <c r="F14" s="95">
        <f>SUM($C$3:E14)</f>
        <v>856800</v>
      </c>
    </row>
    <row r="15" spans="2:6" ht="15.75" thickBot="1">
      <c r="B15" s="26" t="s">
        <v>117</v>
      </c>
      <c r="C15" s="96">
        <f>SUM($C$3:C14)</f>
        <v>293200</v>
      </c>
      <c r="D15" s="96">
        <f>SUM($C$3:D14)</f>
        <v>513000</v>
      </c>
      <c r="E15" s="97">
        <f>SUM($C$3:E14)</f>
        <v>856800</v>
      </c>
    </row>
    <row r="18" spans="2:2">
      <c r="B18" s="118" t="s">
        <v>137</v>
      </c>
    </row>
  </sheetData>
  <phoneticPr fontId="2" type="noConversion"/>
  <hyperlinks>
    <hyperlink ref="B18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Tabelle4"/>
  <dimension ref="B1:F8"/>
  <sheetViews>
    <sheetView workbookViewId="0">
      <selection activeCell="F4" sqref="F4"/>
    </sheetView>
  </sheetViews>
  <sheetFormatPr baseColWidth="10" defaultRowHeight="15"/>
  <cols>
    <col min="1" max="1" width="3" style="3" customWidth="1"/>
    <col min="2" max="2" width="16.5703125" style="3" customWidth="1"/>
    <col min="3" max="3" width="13.7109375" style="64" customWidth="1"/>
    <col min="4" max="4" width="11.42578125" style="3" customWidth="1"/>
    <col min="5" max="16384" width="11.42578125" style="3"/>
  </cols>
  <sheetData>
    <row r="1" spans="2:6" ht="28.5" customHeight="1">
      <c r="B1" s="63" t="s">
        <v>25</v>
      </c>
      <c r="C1" s="3"/>
    </row>
    <row r="2" spans="2:6">
      <c r="B2" s="3" t="s">
        <v>26</v>
      </c>
      <c r="C2" s="7">
        <v>100000</v>
      </c>
    </row>
    <row r="3" spans="2:6">
      <c r="B3" s="86" t="s">
        <v>27</v>
      </c>
      <c r="C3" s="87">
        <v>7.0000000000000007E-2</v>
      </c>
    </row>
    <row r="4" spans="2:6">
      <c r="B4" s="3" t="s">
        <v>28</v>
      </c>
      <c r="C4" s="64">
        <v>10</v>
      </c>
      <c r="F4" s="118" t="s">
        <v>137</v>
      </c>
    </row>
    <row r="5" spans="2:6" ht="15.75" thickBot="1"/>
    <row r="6" spans="2:6" ht="15.75" thickBot="1">
      <c r="B6" s="11" t="s">
        <v>29</v>
      </c>
      <c r="C6" s="88" t="s">
        <v>30</v>
      </c>
    </row>
    <row r="8" spans="2:6">
      <c r="B8" s="11" t="s">
        <v>219</v>
      </c>
      <c r="C8" s="158" t="s">
        <v>220</v>
      </c>
    </row>
  </sheetData>
  <phoneticPr fontId="2" type="noConversion"/>
  <hyperlinks>
    <hyperlink ref="F4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Tabelle6"/>
  <dimension ref="A1:F16"/>
  <sheetViews>
    <sheetView workbookViewId="0">
      <selection activeCell="E19" sqref="E19"/>
    </sheetView>
  </sheetViews>
  <sheetFormatPr baseColWidth="10" defaultRowHeight="15"/>
  <cols>
    <col min="1" max="2" width="9.7109375" style="3" customWidth="1"/>
    <col min="3" max="3" width="2.7109375" style="3" customWidth="1"/>
    <col min="4" max="4" width="12.5703125" style="3" bestFit="1" customWidth="1"/>
    <col min="5" max="5" width="2.7109375" style="3" customWidth="1"/>
    <col min="6" max="6" width="12.5703125" style="3" bestFit="1" customWidth="1"/>
    <col min="7" max="7" width="5.7109375" style="3" customWidth="1"/>
    <col min="8" max="16384" width="11.42578125" style="3"/>
  </cols>
  <sheetData>
    <row r="1" spans="1:6">
      <c r="A1" s="151"/>
    </row>
    <row r="2" spans="1:6">
      <c r="A2" s="142" t="s">
        <v>162</v>
      </c>
      <c r="B2" s="142" t="s">
        <v>163</v>
      </c>
      <c r="D2" s="142" t="s">
        <v>31</v>
      </c>
      <c r="E2" s="142"/>
      <c r="F2" s="142" t="s">
        <v>32</v>
      </c>
    </row>
    <row r="3" spans="1:6">
      <c r="A3" s="34" t="s">
        <v>33</v>
      </c>
      <c r="B3" s="34" t="s">
        <v>34</v>
      </c>
      <c r="D3" s="1" t="str">
        <f>A3&amp;B3</f>
        <v>Freundschaft</v>
      </c>
      <c r="F3" s="3" t="s">
        <v>35</v>
      </c>
    </row>
    <row r="4" spans="1:6">
      <c r="A4" s="34" t="s">
        <v>36</v>
      </c>
      <c r="B4" s="34" t="s">
        <v>37</v>
      </c>
      <c r="D4" s="1" t="str">
        <f>A4&amp;B4</f>
        <v>Liebhaber</v>
      </c>
      <c r="F4" s="3" t="s">
        <v>38</v>
      </c>
    </row>
    <row r="6" spans="1:6">
      <c r="A6" s="34" t="s">
        <v>39</v>
      </c>
      <c r="B6" s="34">
        <v>2010</v>
      </c>
      <c r="D6" s="1" t="str">
        <f>A6&amp;" "&amp;B6</f>
        <v>Excel 2010</v>
      </c>
      <c r="F6" s="3" t="s">
        <v>164</v>
      </c>
    </row>
    <row r="7" spans="1:6">
      <c r="A7" s="34">
        <v>500</v>
      </c>
      <c r="B7" s="34" t="s">
        <v>40</v>
      </c>
      <c r="D7" s="1" t="str">
        <f>A7&amp;" "&amp;B7</f>
        <v>500 Leute</v>
      </c>
      <c r="F7" s="3" t="s">
        <v>41</v>
      </c>
    </row>
    <row r="9" spans="1:6">
      <c r="A9" s="34">
        <v>6</v>
      </c>
      <c r="B9" s="34">
        <v>49</v>
      </c>
      <c r="D9" s="1" t="str">
        <f>A9&amp;" aus "&amp;B9</f>
        <v>6 aus 49</v>
      </c>
      <c r="F9" s="3" t="s">
        <v>42</v>
      </c>
    </row>
    <row r="10" spans="1:6">
      <c r="A10" s="34">
        <v>1</v>
      </c>
      <c r="B10" s="85">
        <v>80</v>
      </c>
      <c r="D10" s="1" t="str">
        <f>"Maßstab "&amp;A10&amp;":"&amp;B10</f>
        <v>Maßstab 1:80</v>
      </c>
      <c r="F10" s="3" t="s">
        <v>161</v>
      </c>
    </row>
    <row r="12" spans="1:6">
      <c r="A12" s="34" t="s">
        <v>43</v>
      </c>
      <c r="B12" s="34" t="s">
        <v>44</v>
      </c>
      <c r="D12" s="1" t="str">
        <f>A12&amp;" "&amp;B12</f>
        <v>Willi Wichtig</v>
      </c>
      <c r="F12" s="3" t="s">
        <v>45</v>
      </c>
    </row>
    <row r="13" spans="1:6">
      <c r="A13" s="34" t="s">
        <v>46</v>
      </c>
      <c r="B13" s="34" t="s">
        <v>47</v>
      </c>
      <c r="D13" s="1" t="str">
        <f>B13&amp;", "&amp;A13</f>
        <v>Huber, Erna</v>
      </c>
      <c r="F13" s="3" t="s">
        <v>48</v>
      </c>
    </row>
    <row r="16" spans="1:6">
      <c r="A16" s="118" t="s">
        <v>137</v>
      </c>
    </row>
  </sheetData>
  <phoneticPr fontId="2" type="noConversion"/>
  <hyperlinks>
    <hyperlink ref="A16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Tabelle7"/>
  <dimension ref="B1:J19"/>
  <sheetViews>
    <sheetView workbookViewId="0">
      <selection activeCell="E19" sqref="E19"/>
    </sheetView>
  </sheetViews>
  <sheetFormatPr baseColWidth="10" defaultRowHeight="15"/>
  <cols>
    <col min="1" max="1" width="3.5703125" style="3" customWidth="1"/>
    <col min="2" max="2" width="12.28515625" style="3" customWidth="1"/>
    <col min="3" max="3" width="11.42578125" style="3"/>
    <col min="4" max="4" width="4.140625" style="3" customWidth="1"/>
    <col min="5" max="6" width="11.42578125" style="3"/>
    <col min="7" max="7" width="4" style="3" customWidth="1"/>
    <col min="8" max="16384" width="11.42578125" style="3"/>
  </cols>
  <sheetData>
    <row r="1" spans="2:10" ht="15.75" thickBot="1">
      <c r="B1" s="11" t="s">
        <v>181</v>
      </c>
    </row>
    <row r="2" spans="2:10" ht="15.75" thickBot="1">
      <c r="B2" s="65" t="s">
        <v>49</v>
      </c>
      <c r="C2" s="66" t="s">
        <v>50</v>
      </c>
    </row>
    <row r="3" spans="2:10">
      <c r="B3" s="67">
        <v>5</v>
      </c>
      <c r="C3" s="68">
        <v>3</v>
      </c>
      <c r="J3" s="118" t="s">
        <v>137</v>
      </c>
    </row>
    <row r="4" spans="2:10">
      <c r="B4" s="69">
        <v>20</v>
      </c>
      <c r="C4" s="70">
        <v>2</v>
      </c>
    </row>
    <row r="5" spans="2:10">
      <c r="B5" s="69">
        <v>15</v>
      </c>
      <c r="C5" s="70">
        <v>4</v>
      </c>
    </row>
    <row r="6" spans="2:10">
      <c r="B6" s="69">
        <v>10</v>
      </c>
      <c r="C6" s="70">
        <v>3</v>
      </c>
    </row>
    <row r="7" spans="2:10" ht="15.75" thickBot="1">
      <c r="B7" s="71">
        <v>25</v>
      </c>
      <c r="C7" s="72">
        <v>2</v>
      </c>
    </row>
    <row r="8" spans="2:10" ht="15.75" thickBot="1">
      <c r="B8" s="73" t="s">
        <v>51</v>
      </c>
      <c r="C8" s="74" t="s">
        <v>30</v>
      </c>
    </row>
    <row r="11" spans="2:10" ht="15.75" thickBot="1"/>
    <row r="12" spans="2:10">
      <c r="B12" s="159" t="s">
        <v>52</v>
      </c>
      <c r="C12" s="160"/>
      <c r="E12" s="159" t="s">
        <v>53</v>
      </c>
      <c r="F12" s="160"/>
    </row>
    <row r="13" spans="2:10" ht="15.75" thickBot="1">
      <c r="B13" s="75" t="s">
        <v>54</v>
      </c>
      <c r="C13" s="76" t="s">
        <v>55</v>
      </c>
      <c r="D13" s="11"/>
      <c r="E13" s="75" t="s">
        <v>56</v>
      </c>
      <c r="F13" s="76" t="s">
        <v>57</v>
      </c>
    </row>
    <row r="14" spans="2:10">
      <c r="B14" s="77">
        <v>10</v>
      </c>
      <c r="C14" s="78">
        <v>25</v>
      </c>
      <c r="E14" s="77">
        <v>5</v>
      </c>
      <c r="F14" s="78">
        <v>8</v>
      </c>
    </row>
    <row r="15" spans="2:10">
      <c r="B15" s="79">
        <v>20</v>
      </c>
      <c r="C15" s="80">
        <v>40</v>
      </c>
      <c r="E15" s="79">
        <v>4</v>
      </c>
      <c r="F15" s="80">
        <v>3</v>
      </c>
    </row>
    <row r="16" spans="2:10">
      <c r="B16" s="79">
        <v>50</v>
      </c>
      <c r="C16" s="80">
        <v>30</v>
      </c>
      <c r="E16" s="79">
        <v>2</v>
      </c>
      <c r="F16" s="80">
        <v>5</v>
      </c>
    </row>
    <row r="17" spans="2:6" ht="15.75" thickBot="1">
      <c r="B17" s="81">
        <v>15</v>
      </c>
      <c r="C17" s="82">
        <v>10</v>
      </c>
      <c r="E17" s="81">
        <v>6</v>
      </c>
      <c r="F17" s="82">
        <v>4</v>
      </c>
    </row>
    <row r="18" spans="2:6" ht="15.75" thickBot="1"/>
    <row r="19" spans="2:6" ht="15.75" thickBot="1">
      <c r="C19" s="44"/>
      <c r="D19" s="83" t="s">
        <v>58</v>
      </c>
      <c r="E19" s="84" t="s">
        <v>30</v>
      </c>
    </row>
  </sheetData>
  <mergeCells count="2">
    <mergeCell ref="B12:C12"/>
    <mergeCell ref="E12:F12"/>
  </mergeCells>
  <phoneticPr fontId="2" type="noConversion"/>
  <hyperlinks>
    <hyperlink ref="J3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Tabelle8"/>
  <dimension ref="B2:H25"/>
  <sheetViews>
    <sheetView workbookViewId="0">
      <selection activeCell="E19" sqref="E19"/>
    </sheetView>
  </sheetViews>
  <sheetFormatPr baseColWidth="10" defaultRowHeight="15"/>
  <cols>
    <col min="1" max="1" width="3.85546875" style="3" customWidth="1"/>
    <col min="2" max="2" width="16.42578125" style="3" customWidth="1"/>
    <col min="3" max="4" width="16.7109375" style="3" customWidth="1"/>
    <col min="5" max="5" width="20.5703125" style="3" bestFit="1" customWidth="1"/>
    <col min="6" max="6" width="22.28515625" style="3" bestFit="1" customWidth="1"/>
    <col min="7" max="7" width="5.7109375" style="3" customWidth="1"/>
    <col min="8" max="16384" width="11.42578125" style="3"/>
  </cols>
  <sheetData>
    <row r="2" spans="2:8">
      <c r="B2" s="11" t="s">
        <v>182</v>
      </c>
      <c r="H2" s="118" t="s">
        <v>137</v>
      </c>
    </row>
    <row r="3" spans="2:8">
      <c r="B3" s="149" t="s">
        <v>183</v>
      </c>
      <c r="C3" s="149" t="s">
        <v>184</v>
      </c>
      <c r="D3" s="149" t="s">
        <v>115</v>
      </c>
      <c r="E3" s="149" t="s">
        <v>31</v>
      </c>
    </row>
    <row r="4" spans="2:8">
      <c r="B4" s="64">
        <v>50</v>
      </c>
      <c r="C4" s="64">
        <v>6</v>
      </c>
      <c r="D4" s="64">
        <f>B4/C4</f>
        <v>8.3333333333333339</v>
      </c>
      <c r="E4" s="39" t="s">
        <v>185</v>
      </c>
    </row>
    <row r="5" spans="2:8">
      <c r="B5" s="64">
        <v>17</v>
      </c>
      <c r="C5" s="64">
        <v>3</v>
      </c>
      <c r="D5" s="64">
        <f>B5/C5</f>
        <v>5.666666666666667</v>
      </c>
      <c r="E5" s="39" t="s">
        <v>186</v>
      </c>
    </row>
    <row r="7" spans="2:8">
      <c r="B7" s="11" t="s">
        <v>187</v>
      </c>
    </row>
    <row r="8" spans="2:8">
      <c r="B8" s="149" t="s">
        <v>183</v>
      </c>
      <c r="C8" s="149" t="s">
        <v>184</v>
      </c>
      <c r="D8" s="149" t="s">
        <v>115</v>
      </c>
      <c r="E8" s="149" t="s">
        <v>31</v>
      </c>
    </row>
    <row r="9" spans="2:8">
      <c r="B9" s="64">
        <v>50</v>
      </c>
      <c r="C9" s="64">
        <v>6</v>
      </c>
      <c r="D9" s="64">
        <f>ROUND(B9/C9,2)</f>
        <v>8.33</v>
      </c>
      <c r="E9" s="39" t="s">
        <v>190</v>
      </c>
    </row>
    <row r="10" spans="2:8">
      <c r="B10" s="64">
        <v>17</v>
      </c>
      <c r="C10" s="64">
        <v>3</v>
      </c>
      <c r="D10" s="64">
        <f>ROUND(B10/C10,2)</f>
        <v>5.67</v>
      </c>
      <c r="E10" s="39" t="s">
        <v>191</v>
      </c>
    </row>
    <row r="12" spans="2:8">
      <c r="B12" s="11" t="s">
        <v>188</v>
      </c>
    </row>
    <row r="13" spans="2:8">
      <c r="B13" s="149" t="s">
        <v>183</v>
      </c>
      <c r="C13" s="149" t="s">
        <v>184</v>
      </c>
      <c r="D13" s="149" t="s">
        <v>115</v>
      </c>
      <c r="E13" s="149" t="s">
        <v>31</v>
      </c>
    </row>
    <row r="14" spans="2:8">
      <c r="B14" s="64">
        <v>50</v>
      </c>
      <c r="C14" s="64">
        <v>6</v>
      </c>
      <c r="D14" s="64">
        <f>ROUND(B14/C14,0)</f>
        <v>8</v>
      </c>
      <c r="E14" s="39" t="s">
        <v>192</v>
      </c>
    </row>
    <row r="15" spans="2:8">
      <c r="B15" s="64">
        <v>17</v>
      </c>
      <c r="C15" s="64">
        <v>3</v>
      </c>
      <c r="D15" s="64">
        <f>ROUND(B15/C15,0)</f>
        <v>6</v>
      </c>
      <c r="E15" s="39" t="s">
        <v>193</v>
      </c>
    </row>
    <row r="17" spans="2:6">
      <c r="B17" s="11" t="s">
        <v>189</v>
      </c>
    </row>
    <row r="18" spans="2:6">
      <c r="B18" s="149" t="s">
        <v>183</v>
      </c>
      <c r="C18" s="149" t="s">
        <v>184</v>
      </c>
      <c r="D18" s="149" t="s">
        <v>115</v>
      </c>
      <c r="E18" s="149" t="s">
        <v>31</v>
      </c>
    </row>
    <row r="19" spans="2:6">
      <c r="B19" s="64">
        <v>50</v>
      </c>
      <c r="C19" s="64">
        <v>6</v>
      </c>
      <c r="D19" s="64">
        <f>ROUND(B19/C19,-1)</f>
        <v>10</v>
      </c>
      <c r="E19" s="39" t="s">
        <v>194</v>
      </c>
    </row>
    <row r="20" spans="2:6">
      <c r="B20" s="64">
        <v>17</v>
      </c>
      <c r="C20" s="64">
        <v>3</v>
      </c>
      <c r="D20" s="64">
        <f>ROUND(B20/C20,-1)</f>
        <v>10</v>
      </c>
      <c r="E20" s="39" t="s">
        <v>195</v>
      </c>
    </row>
    <row r="22" spans="2:6">
      <c r="B22" s="11" t="s">
        <v>196</v>
      </c>
    </row>
    <row r="23" spans="2:6">
      <c r="B23" s="149" t="s">
        <v>183</v>
      </c>
      <c r="C23" s="149" t="s">
        <v>184</v>
      </c>
      <c r="D23" s="149" t="s">
        <v>197</v>
      </c>
      <c r="E23" s="149" t="s">
        <v>115</v>
      </c>
      <c r="F23" s="149" t="s">
        <v>31</v>
      </c>
    </row>
    <row r="24" spans="2:6">
      <c r="B24" s="64">
        <v>50</v>
      </c>
      <c r="C24" s="64">
        <v>6</v>
      </c>
      <c r="D24" s="64">
        <v>2</v>
      </c>
      <c r="E24" s="64">
        <f>ROUND(B24/C24,D24)</f>
        <v>8.33</v>
      </c>
      <c r="F24" s="39" t="s">
        <v>198</v>
      </c>
    </row>
    <row r="25" spans="2:6">
      <c r="B25" s="64">
        <v>17</v>
      </c>
      <c r="C25" s="64">
        <v>3</v>
      </c>
      <c r="D25" s="64">
        <v>-1</v>
      </c>
      <c r="E25" s="64">
        <f>ROUND(B25/C25,D25)</f>
        <v>10</v>
      </c>
      <c r="F25" s="39" t="s">
        <v>199</v>
      </c>
    </row>
  </sheetData>
  <phoneticPr fontId="2" type="noConversion"/>
  <hyperlinks>
    <hyperlink ref="H2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Tabelle19"/>
  <dimension ref="A1:H15"/>
  <sheetViews>
    <sheetView workbookViewId="0">
      <selection activeCell="H2" sqref="H2"/>
    </sheetView>
  </sheetViews>
  <sheetFormatPr baseColWidth="10" defaultRowHeight="15"/>
  <cols>
    <col min="1" max="1" width="17" style="3" customWidth="1"/>
    <col min="2" max="3" width="12.7109375" style="3" customWidth="1"/>
    <col min="4" max="4" width="21" style="3" customWidth="1"/>
    <col min="5" max="5" width="5.7109375" style="3" customWidth="1"/>
    <col min="6" max="16384" width="11.42578125" style="3"/>
  </cols>
  <sheetData>
    <row r="1" spans="1:8" ht="21" customHeight="1">
      <c r="A1" s="161" t="s">
        <v>174</v>
      </c>
      <c r="B1" s="161"/>
      <c r="C1" s="161"/>
      <c r="D1" s="161"/>
    </row>
    <row r="2" spans="1:8" ht="30">
      <c r="A2" s="57" t="s">
        <v>173</v>
      </c>
      <c r="B2" s="57" t="s">
        <v>114</v>
      </c>
      <c r="C2" s="57" t="s">
        <v>115</v>
      </c>
      <c r="D2" s="57" t="s">
        <v>31</v>
      </c>
      <c r="H2" s="118" t="s">
        <v>137</v>
      </c>
    </row>
    <row r="3" spans="1:8">
      <c r="A3" s="59">
        <v>0.01</v>
      </c>
      <c r="B3" s="60">
        <v>0.44869999999999999</v>
      </c>
      <c r="C3" s="147">
        <f>ROUNDUP(B3,2)</f>
        <v>0.45</v>
      </c>
      <c r="D3" s="58" t="s">
        <v>207</v>
      </c>
    </row>
    <row r="4" spans="1:8">
      <c r="A4" s="59">
        <v>0.1</v>
      </c>
      <c r="B4" s="62">
        <v>8.4700000000000006</v>
      </c>
      <c r="C4" s="148">
        <f>ROUNDUP(B4,1)</f>
        <v>8.5</v>
      </c>
      <c r="D4" s="58" t="s">
        <v>208</v>
      </c>
    </row>
    <row r="5" spans="1:8">
      <c r="A5" s="59">
        <v>1</v>
      </c>
      <c r="B5" s="62">
        <v>86.95</v>
      </c>
      <c r="C5" s="148">
        <f>ROUNDUP(B5,0)</f>
        <v>87</v>
      </c>
      <c r="D5" s="58" t="s">
        <v>209</v>
      </c>
    </row>
    <row r="6" spans="1:8">
      <c r="A6" s="59">
        <v>10</v>
      </c>
      <c r="B6" s="62">
        <v>628.95000000000005</v>
      </c>
      <c r="C6" s="148">
        <f>ROUNDUP(B6,-1)</f>
        <v>630</v>
      </c>
      <c r="D6" s="58" t="s">
        <v>210</v>
      </c>
    </row>
    <row r="7" spans="1:8">
      <c r="A7" s="59">
        <v>100</v>
      </c>
      <c r="B7" s="62">
        <v>23795.85</v>
      </c>
      <c r="C7" s="148">
        <f>ROUNDUP(B7,-2)</f>
        <v>23800</v>
      </c>
      <c r="D7" s="58" t="s">
        <v>211</v>
      </c>
    </row>
    <row r="9" spans="1:8">
      <c r="A9" s="161" t="s">
        <v>175</v>
      </c>
      <c r="B9" s="161"/>
      <c r="C9" s="161"/>
      <c r="D9" s="161"/>
    </row>
    <row r="10" spans="1:8" ht="30">
      <c r="A10" s="57" t="s">
        <v>113</v>
      </c>
      <c r="B10" s="57" t="s">
        <v>114</v>
      </c>
      <c r="C10" s="57" t="s">
        <v>115</v>
      </c>
      <c r="D10" s="57" t="s">
        <v>31</v>
      </c>
    </row>
    <row r="11" spans="1:8">
      <c r="A11" s="59">
        <v>0.01</v>
      </c>
      <c r="B11" s="60">
        <v>0.44869999999999999</v>
      </c>
      <c r="C11" s="146">
        <f>ROUNDDOWN(B11,2)</f>
        <v>0.44</v>
      </c>
      <c r="D11" s="145" t="s">
        <v>176</v>
      </c>
    </row>
    <row r="12" spans="1:8">
      <c r="A12" s="59">
        <v>0.1</v>
      </c>
      <c r="B12" s="62">
        <v>8.4700000000000006</v>
      </c>
      <c r="C12" s="61">
        <f>ROUNDDOWN(B12,1)</f>
        <v>8.4</v>
      </c>
      <c r="D12" s="145" t="s">
        <v>177</v>
      </c>
    </row>
    <row r="13" spans="1:8">
      <c r="A13" s="59">
        <v>1</v>
      </c>
      <c r="B13" s="62">
        <v>86.95</v>
      </c>
      <c r="C13" s="61">
        <f>ROUNDDOWN(B13,0)</f>
        <v>86</v>
      </c>
      <c r="D13" s="145" t="s">
        <v>178</v>
      </c>
    </row>
    <row r="14" spans="1:8">
      <c r="A14" s="59">
        <v>10</v>
      </c>
      <c r="B14" s="62">
        <v>628.95000000000005</v>
      </c>
      <c r="C14" s="61">
        <f>ROUNDDOWN(B14,-1)</f>
        <v>620</v>
      </c>
      <c r="D14" s="145" t="s">
        <v>179</v>
      </c>
    </row>
    <row r="15" spans="1:8">
      <c r="A15" s="59">
        <v>100</v>
      </c>
      <c r="B15" s="62">
        <v>23795.85</v>
      </c>
      <c r="C15" s="61">
        <f>ROUNDDOWN(B15,-2)</f>
        <v>23700</v>
      </c>
      <c r="D15" s="145" t="s">
        <v>180</v>
      </c>
    </row>
  </sheetData>
  <mergeCells count="2">
    <mergeCell ref="A1:D1"/>
    <mergeCell ref="A9:D9"/>
  </mergeCells>
  <phoneticPr fontId="2" type="noConversion"/>
  <hyperlinks>
    <hyperlink ref="H2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17</vt:i4>
      </vt:variant>
    </vt:vector>
  </HeadingPairs>
  <TitlesOfParts>
    <vt:vector size="17" baseType="lpstr">
      <vt:lpstr>Info</vt:lpstr>
      <vt:lpstr>Summe 1</vt:lpstr>
      <vt:lpstr>Summe 2</vt:lpstr>
      <vt:lpstr>Summe 3</vt:lpstr>
      <vt:lpstr>F-Assistent</vt:lpstr>
      <vt:lpstr>Textverkettung</vt:lpstr>
      <vt:lpstr>SummenProdukt</vt:lpstr>
      <vt:lpstr>Runden</vt:lpstr>
      <vt:lpstr>Auf-Abrunden</vt:lpstr>
      <vt:lpstr>SummeWenn</vt:lpstr>
      <vt:lpstr>ZählenWenn</vt:lpstr>
      <vt:lpstr>Wenn 1</vt:lpstr>
      <vt:lpstr>Wenn 2</vt:lpstr>
      <vt:lpstr>Wenn 3</vt:lpstr>
      <vt:lpstr>Wochentag</vt:lpstr>
      <vt:lpstr>Tage360</vt:lpstr>
      <vt:lpstr>Implizit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2010 – Das Handbuch</dc:title>
  <dc:subject>Kapitel 7: Funktionen einstetzen</dc:subject>
  <dc:creator>J. Schwenk</dc:creator>
  <cp:lastModifiedBy>js</cp:lastModifiedBy>
  <cp:lastPrinted>2010-07-17T18:00:55Z</cp:lastPrinted>
  <dcterms:created xsi:type="dcterms:W3CDTF">2003-04-19T12:40:19Z</dcterms:created>
  <dcterms:modified xsi:type="dcterms:W3CDTF">2010-09-14T15:43:18Z</dcterms:modified>
</cp:coreProperties>
</file>