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240" windowWidth="14940" windowHeight="8385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H25" i="1" l="1"/>
  <c r="H24" i="1"/>
  <c r="C4" i="1"/>
  <c r="H4" i="1"/>
  <c r="C5" i="1"/>
  <c r="H5" i="1"/>
  <c r="C6" i="1"/>
  <c r="H6" i="1"/>
  <c r="C7" i="1"/>
  <c r="H7" i="1"/>
  <c r="H8" i="1"/>
  <c r="H9" i="1"/>
  <c r="C10" i="1"/>
  <c r="H10" i="1"/>
  <c r="C11" i="1"/>
  <c r="H11" i="1"/>
  <c r="C12" i="1"/>
  <c r="C13" i="1"/>
  <c r="C14" i="1"/>
  <c r="H14" i="1"/>
  <c r="C15" i="1"/>
  <c r="C16" i="1"/>
  <c r="H17" i="1"/>
  <c r="C19" i="1"/>
  <c r="C20" i="1"/>
  <c r="H20" i="1"/>
  <c r="C21" i="1"/>
  <c r="H21" i="1"/>
  <c r="C22" i="1"/>
  <c r="C25" i="1"/>
  <c r="C26" i="1"/>
  <c r="H26" i="1"/>
  <c r="H27" i="1"/>
  <c r="H28" i="1"/>
  <c r="C29" i="1"/>
  <c r="H29" i="1"/>
  <c r="C30" i="1"/>
  <c r="H30" i="1"/>
  <c r="H31" i="1"/>
</calcChain>
</file>

<file path=xl/comments1.xml><?xml version="1.0" encoding="utf-8"?>
<comments xmlns="http://schemas.openxmlformats.org/spreadsheetml/2006/main">
  <authors>
    <author>Dr. B. Fienitz</author>
  </authors>
  <commentList>
    <comment ref="G29" authorId="0">
      <text>
        <r>
          <rPr>
            <sz val="8"/>
            <color indexed="81"/>
            <rFont val="Tahoma"/>
          </rPr>
          <t xml:space="preserve">
      </t>
        </r>
        <r>
          <rPr>
            <b/>
            <sz val="8"/>
            <color indexed="81"/>
            <rFont val="Tahoma"/>
            <family val="2"/>
          </rPr>
          <t>ab Excel 2000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<sst xmlns="http://schemas.openxmlformats.org/spreadsheetml/2006/main" count="89" uniqueCount="61">
  <si>
    <t>UMWANDELN()</t>
  </si>
  <si>
    <t>Gewicht und Masse</t>
  </si>
  <si>
    <t>Slug</t>
  </si>
  <si>
    <t>Pfund</t>
  </si>
  <si>
    <t>Atommasseeinheit u</t>
  </si>
  <si>
    <t>Unze</t>
  </si>
  <si>
    <t>g</t>
  </si>
  <si>
    <t>Feste Meile</t>
  </si>
  <si>
    <t>Seemeile</t>
  </si>
  <si>
    <t>Zoll</t>
  </si>
  <si>
    <t>Fuß</t>
  </si>
  <si>
    <t>Yard</t>
  </si>
  <si>
    <t>Ångström</t>
  </si>
  <si>
    <t>Pica (1/72 Zoll)</t>
  </si>
  <si>
    <t>m</t>
  </si>
  <si>
    <t>mm</t>
  </si>
  <si>
    <t>Zeit</t>
  </si>
  <si>
    <t>Länge</t>
  </si>
  <si>
    <t>Jahr</t>
  </si>
  <si>
    <t>Tag</t>
  </si>
  <si>
    <t>Stunde</t>
  </si>
  <si>
    <t>Minute</t>
  </si>
  <si>
    <t>s</t>
  </si>
  <si>
    <t>Druck</t>
  </si>
  <si>
    <t>Atmosphäre</t>
  </si>
  <si>
    <t>mm Quecksilber (Torr)</t>
  </si>
  <si>
    <t>pa</t>
  </si>
  <si>
    <t>Kraft</t>
  </si>
  <si>
    <t>Dyn</t>
  </si>
  <si>
    <t>Pound-Kraft</t>
  </si>
  <si>
    <t>N</t>
  </si>
  <si>
    <t>Energie</t>
  </si>
  <si>
    <t>erg</t>
  </si>
  <si>
    <t>Thermodynamische Kalorie</t>
  </si>
  <si>
    <t>IT-Kalorie</t>
  </si>
  <si>
    <t>Elektronenvolt (eV)</t>
  </si>
  <si>
    <t>Pferdestärke je Stunde</t>
  </si>
  <si>
    <t>J</t>
  </si>
  <si>
    <t>Wattstunde (Wh)</t>
  </si>
  <si>
    <t>Fuß-Pound</t>
  </si>
  <si>
    <t>BTU</t>
  </si>
  <si>
    <t>Pferdestärke</t>
  </si>
  <si>
    <t>Leistung</t>
  </si>
  <si>
    <t>W</t>
  </si>
  <si>
    <t>Magnetismus</t>
  </si>
  <si>
    <t>Gauß</t>
  </si>
  <si>
    <t>T</t>
  </si>
  <si>
    <t>Temperatur</t>
  </si>
  <si>
    <t>Grad Celsius (°C)</t>
  </si>
  <si>
    <t>K</t>
  </si>
  <si>
    <t>Grad Fahrenheit (°F)</t>
  </si>
  <si>
    <t>Flüssigkeiten</t>
  </si>
  <si>
    <t>Teelöffel</t>
  </si>
  <si>
    <t>ml</t>
  </si>
  <si>
    <t>Esslöffel</t>
  </si>
  <si>
    <t>Flüssigunze</t>
  </si>
  <si>
    <t>Tasse</t>
  </si>
  <si>
    <t>U.S. Pint</t>
  </si>
  <si>
    <t>U.K. Pint</t>
  </si>
  <si>
    <t>Quart</t>
  </si>
  <si>
    <t>Gallone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</si>
</sst>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5" x14ac:knownFonts="1">
    <font>
      <sz val="10"/>
      <name val="Arial"/>
    </font>
    <font>
      <sz val="8"/>
      <color indexed="81"/>
      <name val="Tahoma"/>
    </font>
    <font>
      <b/>
      <sz val="8"/>
      <color indexed="81"/>
      <name val="Tahoma"/>
      <family val="2"/>
    </font>
    <font>
      <b/>
      <sz val="16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164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0" xfId="0" applyBorder="1"/>
    <xf numFmtId="4" fontId="0" fillId="0" borderId="0" xfId="0" applyNumberFormat="1" applyBorder="1"/>
    <xf numFmtId="0" fontId="0" fillId="0" borderId="4" xfId="0" applyBorder="1"/>
    <xf numFmtId="11" fontId="0" fillId="0" borderId="0" xfId="0" applyNumberFormat="1" applyBorder="1"/>
    <xf numFmtId="0" fontId="0" fillId="0" borderId="5" xfId="0" applyBorder="1"/>
    <xf numFmtId="0" fontId="0" fillId="0" borderId="6" xfId="0" applyBorder="1"/>
    <xf numFmtId="4" fontId="0" fillId="0" borderId="6" xfId="0" applyNumberFormat="1" applyBorder="1"/>
    <xf numFmtId="0" fontId="0" fillId="0" borderId="7" xfId="0" applyBorder="1"/>
    <xf numFmtId="165" fontId="0" fillId="0" borderId="0" xfId="0" applyNumberFormat="1" applyBorder="1"/>
    <xf numFmtId="164" fontId="0" fillId="0" borderId="0" xfId="0" applyNumberFormat="1" applyBorder="1"/>
    <xf numFmtId="164" fontId="0" fillId="0" borderId="6" xfId="0" applyNumberFormat="1" applyBorder="1"/>
    <xf numFmtId="3" fontId="0" fillId="0" borderId="0" xfId="0" applyNumberFormat="1" applyBorder="1"/>
    <xf numFmtId="3" fontId="0" fillId="0" borderId="6" xfId="0" applyNumberFormat="1" applyBorder="1"/>
    <xf numFmtId="11" fontId="0" fillId="0" borderId="6" xfId="0" applyNumberFormat="1" applyBorder="1"/>
    <xf numFmtId="0" fontId="4" fillId="2" borderId="8" xfId="0" applyFont="1" applyFill="1" applyBorder="1"/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1"/>
  <sheetViews>
    <sheetView tabSelected="1" zoomScale="106" zoomScaleNormal="106" workbookViewId="0">
      <selection activeCell="N16" sqref="N16"/>
    </sheetView>
  </sheetViews>
  <sheetFormatPr baseColWidth="10" defaultRowHeight="12.75" x14ac:dyDescent="0.2"/>
  <cols>
    <col min="1" max="1" width="5.140625" customWidth="1"/>
    <col min="2" max="2" width="19.5703125" bestFit="1" customWidth="1"/>
    <col min="3" max="3" width="10.7109375" bestFit="1" customWidth="1"/>
    <col min="4" max="4" width="4.140625" bestFit="1" customWidth="1"/>
    <col min="6" max="6" width="11.5703125" bestFit="1" customWidth="1"/>
    <col min="7" max="7" width="23.7109375" bestFit="1" customWidth="1"/>
    <col min="8" max="8" width="12" bestFit="1" customWidth="1"/>
    <col min="9" max="9" width="3" bestFit="1" customWidth="1"/>
  </cols>
  <sheetData>
    <row r="1" spans="1:9" ht="25.5" customHeight="1" x14ac:dyDescent="0.2">
      <c r="A1" s="21" t="s">
        <v>0</v>
      </c>
      <c r="B1" s="22"/>
      <c r="C1" s="22"/>
      <c r="D1" s="22"/>
      <c r="E1" s="22"/>
      <c r="F1" s="22"/>
      <c r="G1" s="22"/>
      <c r="H1" s="22"/>
      <c r="I1" s="22"/>
    </row>
    <row r="3" spans="1:9" x14ac:dyDescent="0.2">
      <c r="A3" s="20" t="s">
        <v>1</v>
      </c>
      <c r="B3" s="3"/>
      <c r="C3" s="3"/>
      <c r="D3" s="4"/>
      <c r="F3" s="20" t="s">
        <v>31</v>
      </c>
      <c r="G3" s="3"/>
      <c r="H3" s="3"/>
      <c r="I3" s="4"/>
    </row>
    <row r="4" spans="1:9" x14ac:dyDescent="0.2">
      <c r="A4" s="5">
        <v>1</v>
      </c>
      <c r="B4" s="6" t="s">
        <v>2</v>
      </c>
      <c r="C4" s="7">
        <f>CONVERT(A4,"sg","g")</f>
        <v>14593.902937206363</v>
      </c>
      <c r="D4" s="8" t="s">
        <v>6</v>
      </c>
      <c r="F4" s="5">
        <v>1</v>
      </c>
      <c r="G4" s="6" t="s">
        <v>32</v>
      </c>
      <c r="H4" s="9">
        <f>CONVERT(F4,"e","J")</f>
        <v>9.9999999999999995E-8</v>
      </c>
      <c r="I4" s="8" t="s">
        <v>37</v>
      </c>
    </row>
    <row r="5" spans="1:9" x14ac:dyDescent="0.2">
      <c r="A5" s="5">
        <v>1</v>
      </c>
      <c r="B5" s="6" t="s">
        <v>3</v>
      </c>
      <c r="C5" s="7">
        <f>CONVERT(A5,"lbm","g")</f>
        <v>453.59237000000002</v>
      </c>
      <c r="D5" s="8" t="s">
        <v>6</v>
      </c>
      <c r="F5" s="5">
        <v>1</v>
      </c>
      <c r="G5" s="6" t="s">
        <v>33</v>
      </c>
      <c r="H5" s="7">
        <f>CONVERT(F5,"c","J")</f>
        <v>4.1840000000000002</v>
      </c>
      <c r="I5" s="8" t="s">
        <v>37</v>
      </c>
    </row>
    <row r="6" spans="1:9" x14ac:dyDescent="0.2">
      <c r="A6" s="5">
        <v>1</v>
      </c>
      <c r="B6" s="6" t="s">
        <v>4</v>
      </c>
      <c r="C6" s="9">
        <f>CONVERT(A6,"u","g")</f>
        <v>1.6605310046046524E-24</v>
      </c>
      <c r="D6" s="8" t="s">
        <v>6</v>
      </c>
      <c r="F6" s="5">
        <v>1</v>
      </c>
      <c r="G6" s="6" t="s">
        <v>34</v>
      </c>
      <c r="H6" s="7">
        <f>CONVERT(F6,"cal","J")</f>
        <v>4.1867999999999999</v>
      </c>
      <c r="I6" s="8" t="s">
        <v>37</v>
      </c>
    </row>
    <row r="7" spans="1:9" x14ac:dyDescent="0.2">
      <c r="A7" s="10">
        <v>1</v>
      </c>
      <c r="B7" s="11" t="s">
        <v>5</v>
      </c>
      <c r="C7" s="12">
        <f>CONVERT(A7,"ozm","g")</f>
        <v>28.349523125000001</v>
      </c>
      <c r="D7" s="13" t="s">
        <v>6</v>
      </c>
      <c r="F7" s="5">
        <v>1</v>
      </c>
      <c r="G7" s="6" t="s">
        <v>35</v>
      </c>
      <c r="H7" s="9">
        <f>CONVERT(F7,"eV","J")</f>
        <v>1.6021900014692083E-19</v>
      </c>
      <c r="I7" s="8" t="s">
        <v>37</v>
      </c>
    </row>
    <row r="8" spans="1:9" x14ac:dyDescent="0.2">
      <c r="C8" s="1"/>
      <c r="F8" s="5">
        <v>1</v>
      </c>
      <c r="G8" s="6" t="s">
        <v>36</v>
      </c>
      <c r="H8" s="7">
        <f>CONVERT(F8,"HPh","J")</f>
        <v>2684519.5376961729</v>
      </c>
      <c r="I8" s="8" t="s">
        <v>37</v>
      </c>
    </row>
    <row r="9" spans="1:9" x14ac:dyDescent="0.2">
      <c r="A9" s="20" t="s">
        <v>17</v>
      </c>
      <c r="B9" s="3"/>
      <c r="C9" s="3"/>
      <c r="D9" s="4"/>
      <c r="F9" s="5">
        <v>1</v>
      </c>
      <c r="G9" s="6" t="s">
        <v>38</v>
      </c>
      <c r="H9" s="7">
        <f>CONVERT(F9,"Wh","J")</f>
        <v>3600</v>
      </c>
      <c r="I9" s="8" t="s">
        <v>37</v>
      </c>
    </row>
    <row r="10" spans="1:9" x14ac:dyDescent="0.2">
      <c r="A10" s="5">
        <v>1</v>
      </c>
      <c r="B10" s="6" t="s">
        <v>7</v>
      </c>
      <c r="C10" s="7">
        <f>CONVERT(A10,"mi","m")</f>
        <v>1609.3440000000001</v>
      </c>
      <c r="D10" s="8" t="s">
        <v>14</v>
      </c>
      <c r="F10" s="5">
        <v>1</v>
      </c>
      <c r="G10" s="6" t="s">
        <v>39</v>
      </c>
      <c r="H10" s="15">
        <f>CONVERT(F10,"flb","J")</f>
        <v>1.3558179483314003</v>
      </c>
      <c r="I10" s="8" t="s">
        <v>37</v>
      </c>
    </row>
    <row r="11" spans="1:9" x14ac:dyDescent="0.2">
      <c r="A11" s="5">
        <v>1</v>
      </c>
      <c r="B11" s="6" t="s">
        <v>8</v>
      </c>
      <c r="C11" s="7">
        <f>CONVERT(A11,"Nmi","m")</f>
        <v>1852</v>
      </c>
      <c r="D11" s="8" t="s">
        <v>14</v>
      </c>
      <c r="F11" s="10">
        <v>1</v>
      </c>
      <c r="G11" s="11" t="s">
        <v>40</v>
      </c>
      <c r="H11" s="12">
        <f>CONVERT(F11,"BTU","J")</f>
        <v>1055.05585262</v>
      </c>
      <c r="I11" s="13" t="s">
        <v>37</v>
      </c>
    </row>
    <row r="12" spans="1:9" x14ac:dyDescent="0.2">
      <c r="A12" s="5">
        <v>1</v>
      </c>
      <c r="B12" s="6" t="s">
        <v>9</v>
      </c>
      <c r="C12" s="14">
        <f>CONVERT(A12,"in","m")</f>
        <v>2.5399999999999999E-2</v>
      </c>
      <c r="D12" s="8" t="s">
        <v>14</v>
      </c>
    </row>
    <row r="13" spans="1:9" x14ac:dyDescent="0.2">
      <c r="A13" s="5">
        <v>1</v>
      </c>
      <c r="B13" s="6" t="s">
        <v>10</v>
      </c>
      <c r="C13" s="15">
        <f>CONVERT(A13,"ft","m")</f>
        <v>0.30480000000000002</v>
      </c>
      <c r="D13" s="8" t="s">
        <v>14</v>
      </c>
      <c r="F13" s="20" t="s">
        <v>42</v>
      </c>
      <c r="G13" s="3"/>
      <c r="H13" s="3"/>
      <c r="I13" s="4"/>
    </row>
    <row r="14" spans="1:9" x14ac:dyDescent="0.2">
      <c r="A14" s="5">
        <v>1</v>
      </c>
      <c r="B14" s="6" t="s">
        <v>11</v>
      </c>
      <c r="C14" s="7">
        <f>CONVERT(A14,"yd","m")</f>
        <v>0.91439999999999999</v>
      </c>
      <c r="D14" s="8" t="s">
        <v>14</v>
      </c>
      <c r="F14" s="10">
        <v>1</v>
      </c>
      <c r="G14" s="11" t="s">
        <v>41</v>
      </c>
      <c r="H14" s="12">
        <f>CONVERT(F14,"HP","W")</f>
        <v>745.69987158227025</v>
      </c>
      <c r="I14" s="13" t="s">
        <v>43</v>
      </c>
    </row>
    <row r="15" spans="1:9" x14ac:dyDescent="0.2">
      <c r="A15" s="5">
        <v>1</v>
      </c>
      <c r="B15" s="6" t="s">
        <v>12</v>
      </c>
      <c r="C15" s="9">
        <f>CONVERT(A15,"ang","m")</f>
        <v>1E-10</v>
      </c>
      <c r="D15" s="8" t="s">
        <v>14</v>
      </c>
    </row>
    <row r="16" spans="1:9" x14ac:dyDescent="0.2">
      <c r="A16" s="10">
        <v>1</v>
      </c>
      <c r="B16" s="11" t="s">
        <v>13</v>
      </c>
      <c r="C16" s="16">
        <f>CONVERT(A16,"Pica","mm")</f>
        <v>0.3527777777777778</v>
      </c>
      <c r="D16" s="13" t="s">
        <v>15</v>
      </c>
      <c r="F16" s="20" t="s">
        <v>44</v>
      </c>
      <c r="G16" s="3"/>
      <c r="H16" s="3"/>
      <c r="I16" s="4"/>
    </row>
    <row r="17" spans="1:9" x14ac:dyDescent="0.2">
      <c r="C17" s="2"/>
      <c r="F17" s="10">
        <v>1</v>
      </c>
      <c r="G17" s="11" t="s">
        <v>45</v>
      </c>
      <c r="H17" s="19">
        <f>CONVERT(F17,"ga","T")</f>
        <v>1E-4</v>
      </c>
      <c r="I17" s="13" t="s">
        <v>46</v>
      </c>
    </row>
    <row r="18" spans="1:9" x14ac:dyDescent="0.2">
      <c r="A18" s="20" t="s">
        <v>16</v>
      </c>
      <c r="B18" s="3"/>
      <c r="C18" s="3"/>
      <c r="D18" s="4"/>
    </row>
    <row r="19" spans="1:9" x14ac:dyDescent="0.2">
      <c r="A19" s="5">
        <v>1</v>
      </c>
      <c r="B19" s="6" t="s">
        <v>18</v>
      </c>
      <c r="C19" s="17">
        <f>CONVERT(A19,"yr","sec")</f>
        <v>31557600</v>
      </c>
      <c r="D19" s="8" t="s">
        <v>22</v>
      </c>
      <c r="F19" s="20" t="s">
        <v>47</v>
      </c>
      <c r="G19" s="3"/>
      <c r="H19" s="3"/>
      <c r="I19" s="4"/>
    </row>
    <row r="20" spans="1:9" x14ac:dyDescent="0.2">
      <c r="A20" s="5">
        <v>1</v>
      </c>
      <c r="B20" s="6" t="s">
        <v>19</v>
      </c>
      <c r="C20" s="17">
        <f>CONVERT(A20,"day","sec")</f>
        <v>86400</v>
      </c>
      <c r="D20" s="8" t="s">
        <v>22</v>
      </c>
      <c r="F20" s="5">
        <v>37</v>
      </c>
      <c r="G20" s="6" t="s">
        <v>48</v>
      </c>
      <c r="H20" s="7">
        <f>CONVERT(F20,"C","K")</f>
        <v>310.14999999999998</v>
      </c>
      <c r="I20" s="8" t="s">
        <v>49</v>
      </c>
    </row>
    <row r="21" spans="1:9" x14ac:dyDescent="0.2">
      <c r="A21" s="5">
        <v>1</v>
      </c>
      <c r="B21" s="6" t="s">
        <v>20</v>
      </c>
      <c r="C21" s="17">
        <f>CONVERT(A21,"hr","sec")</f>
        <v>3600</v>
      </c>
      <c r="D21" s="8" t="s">
        <v>22</v>
      </c>
      <c r="F21" s="10">
        <v>98.6</v>
      </c>
      <c r="G21" s="11" t="s">
        <v>50</v>
      </c>
      <c r="H21" s="12">
        <f>CONVERT(F21,"F","K")</f>
        <v>310.14999999999998</v>
      </c>
      <c r="I21" s="13" t="s">
        <v>49</v>
      </c>
    </row>
    <row r="22" spans="1:9" x14ac:dyDescent="0.2">
      <c r="A22" s="10">
        <v>1</v>
      </c>
      <c r="B22" s="11" t="s">
        <v>21</v>
      </c>
      <c r="C22" s="18">
        <f>CONVERT(A22,"mn","sec")</f>
        <v>60</v>
      </c>
      <c r="D22" s="13" t="s">
        <v>22</v>
      </c>
    </row>
    <row r="23" spans="1:9" x14ac:dyDescent="0.2">
      <c r="F23" s="20" t="s">
        <v>51</v>
      </c>
      <c r="G23" s="3"/>
      <c r="H23" s="3"/>
      <c r="I23" s="4"/>
    </row>
    <row r="24" spans="1:9" x14ac:dyDescent="0.2">
      <c r="A24" s="20" t="s">
        <v>23</v>
      </c>
      <c r="B24" s="3"/>
      <c r="C24" s="3"/>
      <c r="D24" s="4"/>
      <c r="F24" s="5">
        <v>1</v>
      </c>
      <c r="G24" s="6" t="s">
        <v>52</v>
      </c>
      <c r="H24" s="7">
        <f>CONVERT(F24,"tsp","ml")</f>
        <v>4.9289215937500002</v>
      </c>
      <c r="I24" s="8" t="s">
        <v>53</v>
      </c>
    </row>
    <row r="25" spans="1:9" x14ac:dyDescent="0.2">
      <c r="A25" s="5">
        <v>1</v>
      </c>
      <c r="B25" s="6" t="s">
        <v>24</v>
      </c>
      <c r="C25" s="7">
        <f>CONVERT(A25,"atm","Pa")</f>
        <v>101325</v>
      </c>
      <c r="D25" s="8" t="s">
        <v>26</v>
      </c>
      <c r="F25" s="5">
        <v>1</v>
      </c>
      <c r="G25" s="6" t="s">
        <v>54</v>
      </c>
      <c r="H25" s="7">
        <f>CONVERT(F25,"tbs","ml")</f>
        <v>14.78676478125</v>
      </c>
      <c r="I25" s="8" t="s">
        <v>53</v>
      </c>
    </row>
    <row r="26" spans="1:9" x14ac:dyDescent="0.2">
      <c r="A26" s="10">
        <v>1</v>
      </c>
      <c r="B26" s="11" t="s">
        <v>25</v>
      </c>
      <c r="C26" s="12">
        <f>CONVERT(A26,"mmHg","Pa")</f>
        <v>133.32236842105263</v>
      </c>
      <c r="D26" s="13" t="s">
        <v>26</v>
      </c>
      <c r="F26" s="5">
        <v>1</v>
      </c>
      <c r="G26" s="6" t="s">
        <v>55</v>
      </c>
      <c r="H26" s="7">
        <f>CONVERT(F26,"oz","ml")</f>
        <v>29.573529562499999</v>
      </c>
      <c r="I26" s="8" t="s">
        <v>53</v>
      </c>
    </row>
    <row r="27" spans="1:9" x14ac:dyDescent="0.2">
      <c r="F27" s="5">
        <v>1</v>
      </c>
      <c r="G27" s="6" t="s">
        <v>56</v>
      </c>
      <c r="H27" s="7">
        <f>CONVERT(F27,"cup","ml")</f>
        <v>236.58823649999999</v>
      </c>
      <c r="I27" s="8" t="s">
        <v>53</v>
      </c>
    </row>
    <row r="28" spans="1:9" x14ac:dyDescent="0.2">
      <c r="A28" s="20" t="s">
        <v>27</v>
      </c>
      <c r="B28" s="3"/>
      <c r="C28" s="3"/>
      <c r="D28" s="4"/>
      <c r="F28" s="5">
        <v>1</v>
      </c>
      <c r="G28" s="6" t="s">
        <v>57</v>
      </c>
      <c r="H28" s="7">
        <f>CONVERT(F28,"pt","ml")</f>
        <v>473.17647299999999</v>
      </c>
      <c r="I28" s="8" t="s">
        <v>53</v>
      </c>
    </row>
    <row r="29" spans="1:9" x14ac:dyDescent="0.2">
      <c r="A29" s="5">
        <v>1</v>
      </c>
      <c r="B29" s="6" t="s">
        <v>28</v>
      </c>
      <c r="C29" s="9">
        <f>CONVERT(A29,"dyn","N")</f>
        <v>1.0000000000000001E-5</v>
      </c>
      <c r="D29" s="8" t="s">
        <v>30</v>
      </c>
      <c r="F29" s="5">
        <v>1</v>
      </c>
      <c r="G29" s="6" t="s">
        <v>58</v>
      </c>
      <c r="H29" s="7">
        <f>CONVERT(F29,"uk_pt","ml")</f>
        <v>568.26125000000002</v>
      </c>
      <c r="I29" s="8" t="s">
        <v>53</v>
      </c>
    </row>
    <row r="30" spans="1:9" x14ac:dyDescent="0.2">
      <c r="A30" s="10">
        <v>1</v>
      </c>
      <c r="B30" s="11" t="s">
        <v>29</v>
      </c>
      <c r="C30" s="12">
        <f>CONVERT(A30,"lbf","N")</f>
        <v>4.4482216152605005</v>
      </c>
      <c r="D30" s="13" t="s">
        <v>30</v>
      </c>
      <c r="F30" s="5">
        <v>1</v>
      </c>
      <c r="G30" s="6" t="s">
        <v>59</v>
      </c>
      <c r="H30" s="7">
        <f>CONVERT(F30,"qt","ml")</f>
        <v>946.35294599999997</v>
      </c>
      <c r="I30" s="8" t="s">
        <v>53</v>
      </c>
    </row>
    <row r="31" spans="1:9" x14ac:dyDescent="0.2">
      <c r="F31" s="10">
        <v>1</v>
      </c>
      <c r="G31" s="11" t="s">
        <v>60</v>
      </c>
      <c r="H31" s="12">
        <f>CONVERT(F31,"gal","ml")</f>
        <v>3785.4117839999999</v>
      </c>
      <c r="I31" s="13" t="s">
        <v>53</v>
      </c>
    </row>
  </sheetData>
  <mergeCells count="1">
    <mergeCell ref="A1:I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2005-01-20T10:24:39Z</dcterms:created>
  <dcterms:modified xsi:type="dcterms:W3CDTF">2010-06-29T14:24:23Z</dcterms:modified>
</cp:coreProperties>
</file>