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45" windowWidth="14670" windowHeight="7590"/>
  </bookViews>
  <sheets>
    <sheet name="Focus 1" sheetId="9" r:id="rId1"/>
    <sheet name="Basis 1" sheetId="2" r:id="rId2"/>
    <sheet name="Listen 1" sheetId="3" r:id="rId3"/>
    <sheet name="Daten 1 Ist09" sheetId="4" r:id="rId4"/>
    <sheet name="Daten 2 Ist08" sheetId="6" r:id="rId5"/>
    <sheet name="Daten 3 Ist07" sheetId="7" r:id="rId6"/>
    <sheet name="Parameter 1" sheetId="8" r:id="rId7"/>
    <sheet name="Namensliste" sheetId="5" r:id="rId8"/>
  </sheets>
  <definedNames>
    <definedName name="rD1.Knoten">'Daten 1 Ist09'!$K$11</definedName>
    <definedName name="rD2.Knoten">'Daten 2 Ist08'!$K$11</definedName>
    <definedName name="rD3.Knoten">'Daten 3 Ist07'!$K$11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L1.KoppelnJahr">'Listen 1'!$J$12</definedName>
    <definedName name="rP1.Knoten">'Parameter 1'!$L$11</definedName>
  </definedNames>
  <calcPr calcId="144525"/>
</workbook>
</file>

<file path=xl/calcChain.xml><?xml version="1.0" encoding="utf-8"?>
<calcChain xmlns="http://schemas.openxmlformats.org/spreadsheetml/2006/main">
  <c r="AH26" i="9" l="1"/>
  <c r="L9" i="2"/>
  <c r="M7" i="2"/>
  <c r="L7" i="2"/>
  <c r="P13" i="3"/>
  <c r="P12" i="3"/>
  <c r="P11" i="3"/>
  <c r="M9" i="2" s="1"/>
  <c r="M2" i="2" l="1"/>
  <c r="L2" i="2"/>
  <c r="G8" i="6"/>
  <c r="K8" i="6" s="1"/>
  <c r="G8" i="7"/>
  <c r="K8" i="7" s="1"/>
  <c r="G8" i="4"/>
  <c r="K8" i="4" s="1"/>
  <c r="AA7" i="7"/>
  <c r="L7" i="6"/>
  <c r="M7" i="6"/>
  <c r="N7" i="6"/>
  <c r="O7" i="6"/>
  <c r="P7" i="6"/>
  <c r="Q7" i="6"/>
  <c r="R7" i="6"/>
  <c r="L7" i="7"/>
  <c r="M7" i="7"/>
  <c r="N7" i="7"/>
  <c r="O7" i="7"/>
  <c r="P7" i="7"/>
  <c r="Q7" i="7"/>
  <c r="R7" i="7"/>
  <c r="L7" i="4"/>
  <c r="M7" i="4"/>
  <c r="N7" i="4"/>
  <c r="O7" i="4"/>
  <c r="P7" i="4"/>
  <c r="Q7" i="4"/>
  <c r="R7" i="4"/>
  <c r="AA5" i="7"/>
  <c r="Z5" i="7"/>
  <c r="Z22" i="7" s="1"/>
  <c r="Y5" i="7"/>
  <c r="Y23" i="7" s="1"/>
  <c r="X5" i="7"/>
  <c r="X22" i="7" s="1"/>
  <c r="W5" i="7"/>
  <c r="W23" i="7" s="1"/>
  <c r="V5" i="7"/>
  <c r="V22" i="7" s="1"/>
  <c r="U5" i="7"/>
  <c r="U23" i="7" s="1"/>
  <c r="AA5" i="6"/>
  <c r="AA22" i="6" s="1"/>
  <c r="Z5" i="6"/>
  <c r="Z23" i="6" s="1"/>
  <c r="Y5" i="6"/>
  <c r="Y22" i="6" s="1"/>
  <c r="X5" i="6"/>
  <c r="X23" i="6" s="1"/>
  <c r="W5" i="6"/>
  <c r="W22" i="6" s="1"/>
  <c r="V5" i="6"/>
  <c r="V23" i="6" s="1"/>
  <c r="U5" i="6"/>
  <c r="U22" i="6" s="1"/>
  <c r="V5" i="4"/>
  <c r="V12" i="4" s="1"/>
  <c r="W5" i="4"/>
  <c r="W12" i="4" s="1"/>
  <c r="X5" i="4"/>
  <c r="X12" i="4" s="1"/>
  <c r="Y5" i="4"/>
  <c r="Y12" i="4" s="1"/>
  <c r="Z5" i="4"/>
  <c r="Z12" i="4" s="1"/>
  <c r="AA5" i="4"/>
  <c r="AA12" i="4" s="1"/>
  <c r="U5" i="4"/>
  <c r="U12" i="4" s="1"/>
  <c r="M11" i="2"/>
  <c r="L11" i="2"/>
  <c r="L12" i="2"/>
  <c r="AB12" i="4" l="1"/>
  <c r="W12" i="7"/>
  <c r="W14" i="7"/>
  <c r="W16" i="7"/>
  <c r="W18" i="7"/>
  <c r="W20" i="7"/>
  <c r="W22" i="7"/>
  <c r="U12" i="7"/>
  <c r="Y12" i="7"/>
  <c r="U14" i="7"/>
  <c r="Y14" i="7"/>
  <c r="U16" i="7"/>
  <c r="Y16" i="7"/>
  <c r="U18" i="7"/>
  <c r="Y18" i="7"/>
  <c r="U20" i="7"/>
  <c r="Y20" i="7"/>
  <c r="U22" i="7"/>
  <c r="Y22" i="7"/>
  <c r="X12" i="6"/>
  <c r="Z14" i="6"/>
  <c r="V18" i="6"/>
  <c r="X20" i="6"/>
  <c r="Z22" i="6"/>
  <c r="V13" i="7"/>
  <c r="X13" i="7"/>
  <c r="Z13" i="7"/>
  <c r="V15" i="7"/>
  <c r="X15" i="7"/>
  <c r="Z15" i="7"/>
  <c r="V17" i="7"/>
  <c r="X17" i="7"/>
  <c r="Z17" i="7"/>
  <c r="V19" i="7"/>
  <c r="X19" i="7"/>
  <c r="Z19" i="7"/>
  <c r="V21" i="7"/>
  <c r="X21" i="7"/>
  <c r="Z21" i="7"/>
  <c r="V23" i="7"/>
  <c r="X23" i="7"/>
  <c r="Z23" i="7"/>
  <c r="V14" i="6"/>
  <c r="X16" i="6"/>
  <c r="Z18" i="6"/>
  <c r="V22" i="6"/>
  <c r="V12" i="7"/>
  <c r="X12" i="7"/>
  <c r="Z12" i="7"/>
  <c r="U13" i="7"/>
  <c r="W13" i="7"/>
  <c r="Y13" i="7"/>
  <c r="V14" i="7"/>
  <c r="X14" i="7"/>
  <c r="Z14" i="7"/>
  <c r="U15" i="7"/>
  <c r="W15" i="7"/>
  <c r="Y15" i="7"/>
  <c r="V16" i="7"/>
  <c r="X16" i="7"/>
  <c r="Z16" i="7"/>
  <c r="U17" i="7"/>
  <c r="W17" i="7"/>
  <c r="Y17" i="7"/>
  <c r="V18" i="7"/>
  <c r="X18" i="7"/>
  <c r="Z18" i="7"/>
  <c r="U19" i="7"/>
  <c r="W19" i="7"/>
  <c r="Y19" i="7"/>
  <c r="V20" i="7"/>
  <c r="X20" i="7"/>
  <c r="Z20" i="7"/>
  <c r="U21" i="7"/>
  <c r="W21" i="7"/>
  <c r="Y21" i="7"/>
  <c r="V12" i="6"/>
  <c r="Z12" i="6"/>
  <c r="X14" i="6"/>
  <c r="V16" i="6"/>
  <c r="Z16" i="6"/>
  <c r="X18" i="6"/>
  <c r="V20" i="6"/>
  <c r="Z20" i="6"/>
  <c r="X22" i="6"/>
  <c r="U13" i="6"/>
  <c r="W13" i="6"/>
  <c r="Y13" i="6"/>
  <c r="AA13" i="6"/>
  <c r="U15" i="6"/>
  <c r="W15" i="6"/>
  <c r="Y15" i="6"/>
  <c r="AA15" i="6"/>
  <c r="U17" i="6"/>
  <c r="W17" i="6"/>
  <c r="Y17" i="6"/>
  <c r="AA17" i="6"/>
  <c r="U19" i="6"/>
  <c r="W19" i="6"/>
  <c r="Y19" i="6"/>
  <c r="AA19" i="6"/>
  <c r="U21" i="6"/>
  <c r="W21" i="6"/>
  <c r="Y21" i="6"/>
  <c r="AA21" i="6"/>
  <c r="U23" i="6"/>
  <c r="W23" i="6"/>
  <c r="Y23" i="6"/>
  <c r="AA23" i="6"/>
  <c r="U12" i="6"/>
  <c r="W12" i="6"/>
  <c r="Y12" i="6"/>
  <c r="AA12" i="6"/>
  <c r="V13" i="6"/>
  <c r="X13" i="6"/>
  <c r="Z13" i="6"/>
  <c r="U14" i="6"/>
  <c r="W14" i="6"/>
  <c r="Y14" i="6"/>
  <c r="AA14" i="6"/>
  <c r="V15" i="6"/>
  <c r="X15" i="6"/>
  <c r="Z15" i="6"/>
  <c r="U16" i="6"/>
  <c r="W16" i="6"/>
  <c r="Y16" i="6"/>
  <c r="AA16" i="6"/>
  <c r="V17" i="6"/>
  <c r="X17" i="6"/>
  <c r="Z17" i="6"/>
  <c r="U18" i="6"/>
  <c r="W18" i="6"/>
  <c r="Y18" i="6"/>
  <c r="AA18" i="6"/>
  <c r="V19" i="6"/>
  <c r="X19" i="6"/>
  <c r="Z19" i="6"/>
  <c r="U20" i="6"/>
  <c r="W20" i="6"/>
  <c r="Y20" i="6"/>
  <c r="AA20" i="6"/>
  <c r="V21" i="6"/>
  <c r="X21" i="6"/>
  <c r="Z21" i="6"/>
  <c r="Z23" i="4"/>
  <c r="X23" i="4"/>
  <c r="V23" i="4"/>
  <c r="Z22" i="4"/>
  <c r="X22" i="4"/>
  <c r="V22" i="4"/>
  <c r="Z21" i="4"/>
  <c r="X21" i="4"/>
  <c r="V21" i="4"/>
  <c r="Z20" i="4"/>
  <c r="X20" i="4"/>
  <c r="V20" i="4"/>
  <c r="Z19" i="4"/>
  <c r="X19" i="4"/>
  <c r="V19" i="4"/>
  <c r="Z18" i="4"/>
  <c r="X18" i="4"/>
  <c r="V18" i="4"/>
  <c r="Z17" i="4"/>
  <c r="X17" i="4"/>
  <c r="V17" i="4"/>
  <c r="Z16" i="4"/>
  <c r="X16" i="4"/>
  <c r="V16" i="4"/>
  <c r="Z15" i="4"/>
  <c r="X15" i="4"/>
  <c r="V15" i="4"/>
  <c r="Z14" i="4"/>
  <c r="X14" i="4"/>
  <c r="V14" i="4"/>
  <c r="Z13" i="4"/>
  <c r="X13" i="4"/>
  <c r="V13" i="4"/>
  <c r="AA23" i="4"/>
  <c r="Y23" i="4"/>
  <c r="W23" i="4"/>
  <c r="AA22" i="4"/>
  <c r="Y22" i="4"/>
  <c r="W22" i="4"/>
  <c r="AA21" i="4"/>
  <c r="Y21" i="4"/>
  <c r="W21" i="4"/>
  <c r="AA20" i="4"/>
  <c r="Y20" i="4"/>
  <c r="W20" i="4"/>
  <c r="AA19" i="4"/>
  <c r="Y19" i="4"/>
  <c r="W19" i="4"/>
  <c r="AA18" i="4"/>
  <c r="Y18" i="4"/>
  <c r="W18" i="4"/>
  <c r="AA17" i="4"/>
  <c r="Y17" i="4"/>
  <c r="W17" i="4"/>
  <c r="AA16" i="4"/>
  <c r="Y16" i="4"/>
  <c r="W16" i="4"/>
  <c r="AA15" i="4"/>
  <c r="Y15" i="4"/>
  <c r="W15" i="4"/>
  <c r="AA14" i="4"/>
  <c r="Y14" i="4"/>
  <c r="W14" i="4"/>
  <c r="AA13" i="4"/>
  <c r="Y13" i="4"/>
  <c r="W13" i="4"/>
  <c r="U23" i="4"/>
  <c r="U21" i="4"/>
  <c r="U19" i="4"/>
  <c r="U17" i="4"/>
  <c r="U15" i="4"/>
  <c r="U13" i="4"/>
  <c r="U22" i="4"/>
  <c r="U20" i="4"/>
  <c r="U18" i="4"/>
  <c r="U16" i="4"/>
  <c r="U14" i="4"/>
  <c r="M13" i="2"/>
  <c r="L21" i="2"/>
  <c r="M20" i="2"/>
  <c r="L16" i="2"/>
  <c r="L18" i="2"/>
  <c r="L13" i="2"/>
  <c r="M14" i="2"/>
  <c r="M15" i="2"/>
  <c r="L19" i="2"/>
  <c r="L20" i="2"/>
  <c r="M18" i="2"/>
  <c r="L22" i="2"/>
  <c r="M16" i="2"/>
  <c r="M23" i="2"/>
  <c r="M21" i="2"/>
  <c r="M17" i="2"/>
  <c r="L14" i="2"/>
  <c r="L17" i="2"/>
  <c r="L23" i="2"/>
  <c r="M12" i="2"/>
  <c r="M22" i="2"/>
  <c r="M19" i="2"/>
  <c r="L15" i="2"/>
  <c r="AB22" i="4" l="1"/>
  <c r="AC22" i="4" s="1"/>
  <c r="AB23" i="4"/>
  <c r="AC23" i="4" s="1"/>
  <c r="X7" i="4"/>
  <c r="Y7" i="4"/>
  <c r="V7" i="4"/>
  <c r="Z7" i="4"/>
  <c r="W7" i="4"/>
  <c r="U7" i="4"/>
  <c r="AA7" i="4"/>
  <c r="Y7" i="6"/>
  <c r="U7" i="6"/>
  <c r="Z7" i="6"/>
  <c r="X7" i="7"/>
  <c r="X7" i="6"/>
  <c r="U7" i="7"/>
  <c r="W7" i="7"/>
  <c r="AA7" i="6"/>
  <c r="W7" i="6"/>
  <c r="V7" i="6"/>
  <c r="Z7" i="7"/>
  <c r="V7" i="7"/>
  <c r="Y7" i="7"/>
  <c r="AB14" i="4"/>
  <c r="AB18" i="4"/>
  <c r="AB15" i="4"/>
  <c r="AB19" i="4"/>
  <c r="AB22" i="6"/>
  <c r="AB22" i="7"/>
  <c r="AB20" i="7"/>
  <c r="AB16" i="7"/>
  <c r="AB18" i="7"/>
  <c r="AB14" i="7"/>
  <c r="AB23" i="7"/>
  <c r="AB13" i="7"/>
  <c r="AB21" i="7"/>
  <c r="AB17" i="7"/>
  <c r="AB19" i="7"/>
  <c r="AB15" i="7"/>
  <c r="AB12" i="7"/>
  <c r="AB12" i="6"/>
  <c r="AB18" i="6"/>
  <c r="AB14" i="6"/>
  <c r="AB16" i="4"/>
  <c r="AB20" i="4"/>
  <c r="AB13" i="4"/>
  <c r="AB17" i="4"/>
  <c r="AB21" i="4"/>
  <c r="AB20" i="6"/>
  <c r="AB16" i="6"/>
  <c r="AB23" i="6"/>
  <c r="AB21" i="6"/>
  <c r="AB19" i="6"/>
  <c r="AB17" i="6"/>
  <c r="AB15" i="6"/>
  <c r="AB13" i="6"/>
  <c r="AC13" i="6" l="1"/>
  <c r="AC21" i="4"/>
  <c r="AC12" i="7"/>
  <c r="AC17" i="6"/>
  <c r="AC12" i="4"/>
  <c r="AC13" i="4"/>
  <c r="AC16" i="4"/>
  <c r="AC18" i="6"/>
  <c r="AC19" i="7"/>
  <c r="AC21" i="7"/>
  <c r="AC23" i="7"/>
  <c r="AC18" i="7"/>
  <c r="AC20" i="7"/>
  <c r="AC22" i="6"/>
  <c r="AC15" i="4"/>
  <c r="AC14" i="4"/>
  <c r="AC21" i="6"/>
  <c r="AC16" i="6"/>
  <c r="AC15" i="6"/>
  <c r="AC19" i="6"/>
  <c r="AC23" i="6"/>
  <c r="AC20" i="6"/>
  <c r="AC17" i="4"/>
  <c r="AC20" i="4"/>
  <c r="AC14" i="6"/>
  <c r="AC15" i="7"/>
  <c r="AC17" i="7"/>
  <c r="AC13" i="7"/>
  <c r="AC14" i="7"/>
  <c r="AC16" i="7"/>
  <c r="AC22" i="7"/>
  <c r="AC19" i="4"/>
  <c r="AC18" i="4"/>
  <c r="AC12" i="6"/>
  <c r="AB7" i="6"/>
  <c r="AB7" i="7"/>
  <c r="AB7" i="4"/>
</calcChain>
</file>

<file path=xl/sharedStrings.xml><?xml version="1.0" encoding="utf-8"?>
<sst xmlns="http://schemas.openxmlformats.org/spreadsheetml/2006/main" count="175" uniqueCount="79">
  <si>
    <t>Gruppe  A</t>
  </si>
  <si>
    <t>Gruppe  B</t>
  </si>
  <si>
    <t>Gruppe  C</t>
  </si>
  <si>
    <t>Gruppe  D</t>
  </si>
  <si>
    <t>Gruppe  E</t>
  </si>
  <si>
    <t>Gruppe  G</t>
  </si>
  <si>
    <t>Ist 2009</t>
  </si>
  <si>
    <t>Ist 2008</t>
  </si>
  <si>
    <t>Ist 2007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</si>
  <si>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</si>
  <si>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</si>
  <si>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</si>
  <si>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</si>
  <si>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</si>
  <si>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</si>
  <si>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</si>
  <si>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</si>
  <si>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</si>
  <si>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</si>
  <si>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</si>
  <si>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</si>
  <si>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</si>
  <si>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</si>
  <si>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</si>
  <si>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</si>
  <si>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</si>
  <si>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</si>
  <si>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</si>
  <si>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</si>
  <si>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</si>
  <si>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</si>
  <si>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</si>
  <si>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</si>
  <si>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</si>
  <si>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</si>
  <si>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</si>
  <si>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</si>
  <si>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</si>
  <si>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</si>
  <si>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</si>
  <si>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</si>
  <si>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</si>
  <si>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</si>
  <si>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</si>
  <si>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</si>
  <si>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</si>
  <si>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</si>
  <si>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</si>
  <si>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</si>
  <si>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</si>
  <si>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</si>
  <si>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</si>
  <si>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</si>
  <si>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</si>
  <si>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</si>
  <si>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</si>
  <si>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</si>
  <si>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</si>
  <si>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</si>
  <si>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</si>
  <si>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</si>
  <si>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Tarife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</si>
  <si>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</si>
  <si>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</si>
  <si>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</si>
  <si>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</si>
  <si>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</si>
  <si>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</si>
  <si>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</si>
  <si>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</si>
  <si>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</si>
  <si>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</si>
  <si>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</si>
  <si>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</si>
  <si>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</si>
  <si>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t>rL1.KoppelnJahr</t>
  </si>
  <si>
    <t>='Listen 1'!$J$12</t>
  </si>
  <si>
    <t>Maschinennutzung – Jahresvergleich</t>
  </si>
  <si>
    <t>Gruppe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</si>
</sst>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i/>
      <sz val="10"/>
      <color rgb="FF0000FF"/>
      <name val="Calibri"/>
      <family val="2"/>
    </font>
    <font>
      <b/>
      <i/>
      <sz val="20"/>
      <color theme="3"/>
      <name val="Cambria"/>
      <family val="1"/>
      <scheme val="major"/>
    </font>
    <font>
      <b/>
      <sz val="11"/>
      <color rgb="FF000000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0" fillId="6" borderId="0" xfId="0" applyFill="1"/>
    <xf numFmtId="0" fontId="0" fillId="7" borderId="0" xfId="0" applyFill="1"/>
    <xf numFmtId="0" fontId="0" fillId="5" borderId="5" xfId="0" applyFill="1" applyBorder="1"/>
    <xf numFmtId="0" fontId="0" fillId="5" borderId="7" xfId="0" applyFill="1" applyBorder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0" fontId="0" fillId="0" borderId="8" xfId="0" applyBorder="1"/>
    <xf numFmtId="3" fontId="1" fillId="0" borderId="9" xfId="0" applyNumberFormat="1" applyFont="1" applyBorder="1"/>
    <xf numFmtId="0" fontId="1" fillId="2" borderId="2" xfId="0" applyFont="1" applyFill="1" applyBorder="1"/>
    <xf numFmtId="3" fontId="1" fillId="0" borderId="11" xfId="0" applyNumberFormat="1" applyFont="1" applyBorder="1" applyAlignment="1">
      <alignment horizontal="center"/>
    </xf>
    <xf numFmtId="3" fontId="0" fillId="0" borderId="0" xfId="0" applyNumberFormat="1" applyBorder="1"/>
    <xf numFmtId="3" fontId="0" fillId="0" borderId="7" xfId="0" applyNumberFormat="1" applyBorder="1"/>
    <xf numFmtId="3" fontId="0" fillId="0" borderId="2" xfId="0" applyNumberFormat="1" applyFont="1" applyBorder="1" applyAlignment="1">
      <alignment horizontal="left" vertical="center"/>
    </xf>
    <xf numFmtId="3" fontId="0" fillId="0" borderId="11" xfId="0" applyNumberFormat="1" applyBorder="1"/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8" borderId="0" xfId="0" applyNumberFormat="1" applyFill="1" applyAlignment="1">
      <alignment vertical="center"/>
    </xf>
    <xf numFmtId="164" fontId="2" fillId="8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8" borderId="0" xfId="0" applyNumberFormat="1" applyFont="1" applyFill="1" applyAlignment="1">
      <alignment vertical="center"/>
    </xf>
    <xf numFmtId="3" fontId="9" fillId="8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0" fillId="8" borderId="12" xfId="0" applyNumberFormat="1" applyFill="1" applyBorder="1"/>
    <xf numFmtId="3" fontId="8" fillId="8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right" vertical="center"/>
    </xf>
    <xf numFmtId="3" fontId="3" fillId="9" borderId="13" xfId="0" applyNumberFormat="1" applyFont="1" applyFill="1" applyBorder="1" applyAlignment="1">
      <alignment horizontal="right" vertical="center"/>
    </xf>
    <xf numFmtId="164" fontId="10" fillId="9" borderId="13" xfId="0" applyNumberFormat="1" applyFont="1" applyFill="1" applyBorder="1" applyAlignment="1">
      <alignment horizontal="center" vertical="center"/>
    </xf>
    <xf numFmtId="0" fontId="0" fillId="9" borderId="13" xfId="0" applyFill="1" applyBorder="1" applyAlignment="1">
      <alignment horizontal="left" vertical="center"/>
    </xf>
    <xf numFmtId="0" fontId="7" fillId="9" borderId="13" xfId="0" applyFont="1" applyFill="1" applyBorder="1" applyAlignment="1">
      <alignment horizontal="center" vertical="center"/>
    </xf>
    <xf numFmtId="164" fontId="11" fillId="9" borderId="13" xfId="0" applyNumberFormat="1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center" vertical="center"/>
    </xf>
    <xf numFmtId="3" fontId="1" fillId="9" borderId="13" xfId="0" applyNumberFormat="1" applyFont="1" applyFill="1" applyBorder="1" applyAlignment="1">
      <alignment horizontal="center" vertical="center" textRotation="90"/>
    </xf>
    <xf numFmtId="3" fontId="0" fillId="9" borderId="13" xfId="0" applyNumberFormat="1" applyFill="1" applyBorder="1" applyAlignment="1">
      <alignment vertical="center"/>
    </xf>
    <xf numFmtId="0" fontId="1" fillId="0" borderId="9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3" fontId="0" fillId="0" borderId="8" xfId="0" applyNumberFormat="1" applyBorder="1"/>
    <xf numFmtId="3" fontId="0" fillId="0" borderId="5" xfId="0" applyNumberFormat="1" applyBorder="1"/>
    <xf numFmtId="0" fontId="0" fillId="0" borderId="0" xfId="0" applyBorder="1"/>
    <xf numFmtId="0" fontId="0" fillId="0" borderId="7" xfId="0" applyBorder="1"/>
    <xf numFmtId="3" fontId="0" fillId="0" borderId="2" xfId="0" applyNumberFormat="1" applyBorder="1"/>
    <xf numFmtId="3" fontId="1" fillId="0" borderId="9" xfId="0" applyNumberFormat="1" applyFont="1" applyBorder="1" applyAlignment="1">
      <alignment horizontal="center"/>
    </xf>
    <xf numFmtId="0" fontId="1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0" fillId="9" borderId="3" xfId="0" applyFill="1" applyBorder="1" applyAlignment="1">
      <alignment vertical="center"/>
    </xf>
    <xf numFmtId="0" fontId="0" fillId="9" borderId="4" xfId="0" applyFill="1" applyBorder="1" applyAlignment="1">
      <alignment vertical="center"/>
    </xf>
    <xf numFmtId="3" fontId="6" fillId="9" borderId="13" xfId="0" applyNumberFormat="1" applyFont="1" applyFill="1" applyBorder="1" applyAlignment="1">
      <alignment horizontal="center" vertical="center"/>
    </xf>
    <xf numFmtId="3" fontId="0" fillId="9" borderId="13" xfId="0" applyNumberFormat="1" applyFill="1" applyBorder="1" applyAlignment="1">
      <alignment horizontal="center" vertical="center" textRotation="90"/>
    </xf>
    <xf numFmtId="0" fontId="15" fillId="9" borderId="13" xfId="0" applyFont="1" applyFill="1" applyBorder="1" applyAlignment="1">
      <alignment horizontal="center"/>
    </xf>
    <xf numFmtId="0" fontId="16" fillId="4" borderId="8" xfId="0" applyFont="1" applyFill="1" applyBorder="1" applyAlignment="1">
      <alignment vertical="center"/>
    </xf>
    <xf numFmtId="0" fontId="16" fillId="4" borderId="16" xfId="0" applyFont="1" applyFill="1" applyBorder="1" applyAlignment="1">
      <alignment vertical="center"/>
    </xf>
    <xf numFmtId="3" fontId="0" fillId="0" borderId="5" xfId="0" applyNumberFormat="1" applyBorder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17" fillId="4" borderId="9" xfId="0" applyFont="1" applyFill="1" applyBorder="1" applyAlignment="1">
      <alignment horizontal="left" vertical="center"/>
    </xf>
    <xf numFmtId="0" fontId="17" fillId="4" borderId="15" xfId="0" applyFont="1" applyFill="1" applyBorder="1" applyAlignment="1">
      <alignment horizontal="left" vertical="center"/>
    </xf>
    <xf numFmtId="0" fontId="17" fillId="4" borderId="17" xfId="0" applyFont="1" applyFill="1" applyBorder="1" applyAlignment="1">
      <alignment horizontal="left" vertical="center"/>
    </xf>
    <xf numFmtId="0" fontId="17" fillId="4" borderId="18" xfId="0" applyFont="1" applyFill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FFFF99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23211521636717"/>
          <c:y val="9.6432799701206953E-2"/>
          <c:w val="0.83843542634093871"/>
          <c:h val="0.64248950131233551"/>
        </c:manualLayout>
      </c:layout>
      <c:lineChart>
        <c:grouping val="standard"/>
        <c:varyColors val="0"/>
        <c:ser>
          <c:idx val="0"/>
          <c:order val="0"/>
          <c:tx>
            <c:strRef>
              <c:f>'Basis 1'!$L$11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bubble3D val="0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1'!$L$12:$L$23</c:f>
              <c:numCache>
                <c:formatCode>#.##0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1'!$M$11</c:f>
              <c:strCache>
                <c:ptCount val="1"/>
                <c:pt idx="0">
                  <c:v>  Gruppe  G in 2009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1'!$M$12:$M$23</c:f>
              <c:numCache>
                <c:formatCode>#.##0</c:formatCode>
                <c:ptCount val="12"/>
                <c:pt idx="0">
                  <c:v>268</c:v>
                </c:pt>
                <c:pt idx="1">
                  <c:v>379</c:v>
                </c:pt>
                <c:pt idx="2">
                  <c:v>422</c:v>
                </c:pt>
                <c:pt idx="3">
                  <c:v>447</c:v>
                </c:pt>
                <c:pt idx="4">
                  <c:v>324</c:v>
                </c:pt>
                <c:pt idx="5">
                  <c:v>463</c:v>
                </c:pt>
                <c:pt idx="6">
                  <c:v>561</c:v>
                </c:pt>
                <c:pt idx="7">
                  <c:v>544</c:v>
                </c:pt>
                <c:pt idx="8">
                  <c:v>357</c:v>
                </c:pt>
                <c:pt idx="9">
                  <c:v>258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427264"/>
        <c:axId val="144429440"/>
      </c:lineChart>
      <c:catAx>
        <c:axId val="14442726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majorTickMark val="out"/>
        <c:minorTickMark val="none"/>
        <c:tickLblPos val="nextTo"/>
        <c:crossAx val="144429440"/>
        <c:crosses val="autoZero"/>
        <c:auto val="1"/>
        <c:lblAlgn val="ctr"/>
        <c:lblOffset val="100"/>
        <c:tickMarkSkip val="1"/>
        <c:noMultiLvlLbl val="0"/>
      </c:catAx>
      <c:valAx>
        <c:axId val="144429440"/>
        <c:scaling>
          <c:orientation val="minMax"/>
          <c:max val="16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majorTickMark val="out"/>
        <c:minorTickMark val="none"/>
        <c:tickLblPos val="nextTo"/>
        <c:crossAx val="144427264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rL1.Gruppen01Ausw" fmlaRange="rL1.Gruppen01Liste" val="0"/>
</file>

<file path=xl/ctrlProps/ctrlProp2.xml><?xml version="1.0" encoding="utf-8"?>
<formControlPr xmlns="http://schemas.microsoft.com/office/spreadsheetml/2009/9/main" objectType="Drop" dropStyle="combo" dx="16" fmlaLink="rL1.Gruppen02Ausw" fmlaRange="rL1.Gruppen02Liste" sel="7" val="0"/>
</file>

<file path=xl/ctrlProps/ctrlProp3.xml><?xml version="1.0" encoding="utf-8"?>
<formControlPr xmlns="http://schemas.microsoft.com/office/spreadsheetml/2009/9/main" objectType="Drop" dropStyle="combo" dx="16" fmlaLink="rL1.Jahr01Ausw" fmlaRange="rL1.Jahr01Liste" val="0"/>
</file>

<file path=xl/ctrlProps/ctrlProp4.xml><?xml version="1.0" encoding="utf-8"?>
<formControlPr xmlns="http://schemas.microsoft.com/office/spreadsheetml/2009/9/main" objectType="Drop" dropStyle="combo" dx="16" fmlaLink="rL1.Jahr02Ausw" fmlaRange="rL1.Jahr02Liste" sel="2" val="0"/>
</file>

<file path=xl/ctrlProps/ctrlProp5.xml><?xml version="1.0" encoding="utf-8"?>
<formControlPr xmlns="http://schemas.microsoft.com/office/spreadsheetml/2009/9/main" objectType="Scroll" dx="16" fmlaLink="rL1.Gruppen01Ausw" horiz="1" max="8" min="1" page="10"/>
</file>

<file path=xl/ctrlProps/ctrlProp6.xml><?xml version="1.0" encoding="utf-8"?>
<formControlPr xmlns="http://schemas.microsoft.com/office/spreadsheetml/2009/9/main" objectType="Scroll" dx="16" fmlaLink="rL1.Gruppen02Ausw" horiz="1" max="8" min="1" page="10" val="7"/>
</file>

<file path=xl/ctrlProps/ctrlProp7.xml><?xml version="1.0" encoding="utf-8"?>
<formControlPr xmlns="http://schemas.microsoft.com/office/spreadsheetml/2009/9/main" objectType="CheckBox" checked="Checked" fmlaLink="rL1.KoppelnJahr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</xdr:row>
      <xdr:rowOff>1</xdr:rowOff>
    </xdr:from>
    <xdr:to>
      <xdr:col>31</xdr:col>
      <xdr:colOff>1</xdr:colOff>
      <xdr:row>28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32</xdr:col>
      <xdr:colOff>238125</xdr:colOff>
      <xdr:row>4</xdr:row>
      <xdr:rowOff>57150</xdr:rowOff>
    </xdr:from>
    <xdr:to>
      <xdr:col>35</xdr:col>
      <xdr:colOff>234465</xdr:colOff>
      <xdr:row>8</xdr:row>
      <xdr:rowOff>38100</xdr:rowOff>
    </xdr:to>
    <xdr:pic>
      <xdr:nvPicPr>
        <xdr:cNvPr id="3" name="Grafik 2" descr="LogoDS_Neu01.tif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8162925" y="819150"/>
          <a:ext cx="739290" cy="7429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76200</xdr:colOff>
          <xdr:row>14</xdr:row>
          <xdr:rowOff>47625</xdr:rowOff>
        </xdr:from>
        <xdr:to>
          <xdr:col>36</xdr:col>
          <xdr:colOff>9525</xdr:colOff>
          <xdr:row>15</xdr:row>
          <xdr:rowOff>85725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19</xdr:row>
          <xdr:rowOff>47625</xdr:rowOff>
        </xdr:from>
        <xdr:to>
          <xdr:col>35</xdr:col>
          <xdr:colOff>390525</xdr:colOff>
          <xdr:row>20</xdr:row>
          <xdr:rowOff>85725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85725</xdr:colOff>
          <xdr:row>13</xdr:row>
          <xdr:rowOff>0</xdr:rowOff>
        </xdr:from>
        <xdr:to>
          <xdr:col>35</xdr:col>
          <xdr:colOff>66675</xdr:colOff>
          <xdr:row>14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18</xdr:row>
          <xdr:rowOff>0</xdr:rowOff>
        </xdr:from>
        <xdr:to>
          <xdr:col>35</xdr:col>
          <xdr:colOff>47625</xdr:colOff>
          <xdr:row>19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76200</xdr:colOff>
          <xdr:row>15</xdr:row>
          <xdr:rowOff>114300</xdr:rowOff>
        </xdr:from>
        <xdr:to>
          <xdr:col>36</xdr:col>
          <xdr:colOff>9525</xdr:colOff>
          <xdr:row>16</xdr:row>
          <xdr:rowOff>152400</xdr:rowOff>
        </xdr:to>
        <xdr:sp macro="" textlink="">
          <xdr:nvSpPr>
            <xdr:cNvPr id="5125" name="Scroll Bar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76200</xdr:colOff>
          <xdr:row>20</xdr:row>
          <xdr:rowOff>114300</xdr:rowOff>
        </xdr:from>
        <xdr:to>
          <xdr:col>36</xdr:col>
          <xdr:colOff>9525</xdr:colOff>
          <xdr:row>21</xdr:row>
          <xdr:rowOff>152400</xdr:rowOff>
        </xdr:to>
        <xdr:sp macro="" textlink="">
          <xdr:nvSpPr>
            <xdr:cNvPr id="5126" name="Scroll Bar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28575</xdr:colOff>
          <xdr:row>25</xdr:row>
          <xdr:rowOff>19050</xdr:rowOff>
        </xdr:from>
        <xdr:to>
          <xdr:col>36</xdr:col>
          <xdr:colOff>228600</xdr:colOff>
          <xdr:row>26</xdr:row>
          <xdr:rowOff>161925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0</xdr:col>
      <xdr:colOff>238125</xdr:colOff>
      <xdr:row>29</xdr:row>
      <xdr:rowOff>161925</xdr:rowOff>
    </xdr:from>
    <xdr:ext cx="7477125" cy="248851"/>
    <xdr:sp macro="" textlink="">
      <xdr:nvSpPr>
        <xdr:cNvPr id="12" name="Textfeld 11"/>
        <xdr:cNvSpPr txBox="1"/>
      </xdr:nvSpPr>
      <xdr:spPr>
        <a:xfrm>
          <a:off x="238125" y="5686425"/>
          <a:ext cx="7477125" cy="2488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000"/>
            <a:t>Reinhold Scheck:  Das Excel-Profiseminar  •  Microsoft Press 2011  •  ISBN 978-3-86645-552-8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K27"/>
  <sheetViews>
    <sheetView showRowColHeaders="0" tabSelected="1" workbookViewId="0"/>
  </sheetViews>
  <sheetFormatPr baseColWidth="10" defaultColWidth="3.7109375" defaultRowHeight="15" x14ac:dyDescent="0.25"/>
  <cols>
    <col min="1" max="32" width="3.7109375" style="27"/>
    <col min="33" max="33" width="3.7109375" style="32"/>
    <col min="34" max="35" width="3.7109375" style="28"/>
    <col min="36" max="36" width="6" style="28" customWidth="1"/>
    <col min="37" max="37" width="3.7109375" style="33"/>
    <col min="38" max="16384" width="3.7109375" style="27"/>
  </cols>
  <sheetData>
    <row r="2" spans="2:36" ht="15" customHeight="1" x14ac:dyDescent="0.25">
      <c r="B2" s="103" t="s">
        <v>77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</row>
    <row r="3" spans="2:36" ht="15" customHeight="1" x14ac:dyDescent="0.25"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</row>
    <row r="14" spans="2:36" x14ac:dyDescent="0.25">
      <c r="AJ14" s="31"/>
    </row>
    <row r="15" spans="2:36" x14ac:dyDescent="0.25">
      <c r="AJ15" s="31"/>
    </row>
    <row r="19" spans="33:37" x14ac:dyDescent="0.25">
      <c r="AJ19" s="30"/>
    </row>
    <row r="20" spans="33:37" x14ac:dyDescent="0.25">
      <c r="AJ20" s="30"/>
    </row>
    <row r="26" spans="33:37" x14ac:dyDescent="0.25">
      <c r="AG26" s="100"/>
      <c r="AH26" s="104" t="str">
        <f>IF(rL1.KoppelnJahr=TRUE,"Jahre gekoppelt","Jahre koppeln")</f>
        <v>Jahre gekoppelt</v>
      </c>
      <c r="AI26" s="104"/>
      <c r="AJ26" s="104"/>
      <c r="AK26" s="105"/>
    </row>
    <row r="27" spans="33:37" x14ac:dyDescent="0.25">
      <c r="AG27" s="101"/>
      <c r="AH27" s="106"/>
      <c r="AI27" s="106"/>
      <c r="AJ27" s="106"/>
      <c r="AK27" s="107"/>
    </row>
  </sheetData>
  <sheetProtection sheet="1" objects="1" scenarios="1" selectLockedCells="1" selectUnlockedCells="1"/>
  <mergeCells count="2">
    <mergeCell ref="B2:AE3"/>
    <mergeCell ref="AH26:AK27"/>
  </mergeCells>
  <conditionalFormatting sqref="AG26:AK27">
    <cfRule type="expression" dxfId="0" priority="1">
      <formula>rL1.KoppelnJahr=TRUE</formula>
    </cfRule>
  </conditionalFormatting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32</xdr:col>
                    <xdr:colOff>76200</xdr:colOff>
                    <xdr:row>14</xdr:row>
                    <xdr:rowOff>47625</xdr:rowOff>
                  </from>
                  <to>
                    <xdr:col>36</xdr:col>
                    <xdr:colOff>9525</xdr:colOff>
                    <xdr:row>15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32</xdr:col>
                    <xdr:colOff>66675</xdr:colOff>
                    <xdr:row>19</xdr:row>
                    <xdr:rowOff>47625</xdr:rowOff>
                  </from>
                  <to>
                    <xdr:col>35</xdr:col>
                    <xdr:colOff>390525</xdr:colOff>
                    <xdr:row>20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32</xdr:col>
                    <xdr:colOff>85725</xdr:colOff>
                    <xdr:row>13</xdr:row>
                    <xdr:rowOff>0</xdr:rowOff>
                  </from>
                  <to>
                    <xdr:col>35</xdr:col>
                    <xdr:colOff>66675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32</xdr:col>
                    <xdr:colOff>66675</xdr:colOff>
                    <xdr:row>18</xdr:row>
                    <xdr:rowOff>0</xdr:rowOff>
                  </from>
                  <to>
                    <xdr:col>35</xdr:col>
                    <xdr:colOff>47625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Scroll Bar 5">
              <controlPr defaultSize="0" autoPict="0">
                <anchor moveWithCells="1">
                  <from>
                    <xdr:col>32</xdr:col>
                    <xdr:colOff>76200</xdr:colOff>
                    <xdr:row>15</xdr:row>
                    <xdr:rowOff>114300</xdr:rowOff>
                  </from>
                  <to>
                    <xdr:col>36</xdr:col>
                    <xdr:colOff>9525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Scroll Bar 6">
              <controlPr defaultSize="0" autoPict="0">
                <anchor moveWithCells="1">
                  <from>
                    <xdr:col>32</xdr:col>
                    <xdr:colOff>76200</xdr:colOff>
                    <xdr:row>20</xdr:row>
                    <xdr:rowOff>114300</xdr:rowOff>
                  </from>
                  <to>
                    <xdr:col>36</xdr:col>
                    <xdr:colOff>9525</xdr:colOff>
                    <xdr:row>21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32</xdr:col>
                    <xdr:colOff>28575</xdr:colOff>
                    <xdr:row>25</xdr:row>
                    <xdr:rowOff>19050</xdr:rowOff>
                  </from>
                  <to>
                    <xdr:col>36</xdr:col>
                    <xdr:colOff>228600</xdr:colOff>
                    <xdr:row>26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P23"/>
  <sheetViews>
    <sheetView workbookViewId="0"/>
  </sheetViews>
  <sheetFormatPr baseColWidth="10" defaultRowHeight="15" x14ac:dyDescent="0.25"/>
  <cols>
    <col min="1" max="6" width="1.7109375" style="1" customWidth="1"/>
    <col min="7" max="7" width="3.42578125" style="5" customWidth="1"/>
    <col min="8" max="10" width="0.85546875" style="1" customWidth="1"/>
    <col min="11" max="11" width="11.42578125" style="8"/>
    <col min="12" max="13" width="5.7109375" style="11" customWidth="1"/>
    <col min="14" max="14" width="3.5703125" style="1" customWidth="1"/>
    <col min="15" max="16384" width="11.42578125" style="1"/>
  </cols>
  <sheetData>
    <row r="2" spans="7:16" s="4" customFormat="1" x14ac:dyDescent="0.25">
      <c r="G2" s="5"/>
      <c r="H2" s="5"/>
      <c r="I2" s="5"/>
      <c r="J2" s="5"/>
      <c r="K2" s="3" t="s">
        <v>11</v>
      </c>
      <c r="L2" s="75">
        <f>MATCH($K$2,rL1.Gruppen01Liste,0)</f>
        <v>8</v>
      </c>
      <c r="M2" s="75">
        <f>MATCH($K$2,rL1.Gruppen02Liste,0)</f>
        <v>8</v>
      </c>
      <c r="N2" s="1"/>
      <c r="O2" s="1"/>
      <c r="P2" s="1"/>
    </row>
    <row r="3" spans="7:16" x14ac:dyDescent="0.25">
      <c r="L3" s="12"/>
      <c r="M3" s="12"/>
    </row>
    <row r="5" spans="7:16" x14ac:dyDescent="0.25">
      <c r="H5" s="9"/>
      <c r="I5" s="9"/>
      <c r="J5" s="9"/>
      <c r="K5" s="5">
        <v>0</v>
      </c>
      <c r="L5" s="5">
        <v>1</v>
      </c>
      <c r="M5" s="5">
        <v>2</v>
      </c>
    </row>
    <row r="7" spans="7:16" ht="57.75" x14ac:dyDescent="0.25">
      <c r="L7" s="98" t="str">
        <f>"rD"&amp;rL1.Jahr01Ausw&amp;".Knoten"</f>
        <v>rD1.Knoten</v>
      </c>
      <c r="M7" s="98" t="str">
        <f>"rD"&amp;IF(rL1.KoppelnJahr=TRUE,rL1.Jahr01Ausw,rL1.Jahr02Ausw)&amp;".Knoten"</f>
        <v>rD1.Knoten</v>
      </c>
    </row>
    <row r="9" spans="7:16" x14ac:dyDescent="0.25">
      <c r="L9" s="99">
        <f>INDEX(rL1.Jahr01Liste,rL1.Jahr01Ausw,1)</f>
        <v>2009</v>
      </c>
      <c r="M9" s="99">
        <f>IF(rL1.KoppelnJahr=TRUE,$L$9,INDEX(rL1.Jahr02Liste,rL1.Jahr02Ausw,1))</f>
        <v>2009</v>
      </c>
    </row>
    <row r="10" spans="7:16" ht="16.5" customHeight="1" x14ac:dyDescent="0.25"/>
    <row r="11" spans="7:16" ht="92.25" x14ac:dyDescent="0.25">
      <c r="G11" s="5">
        <v>0</v>
      </c>
      <c r="K11" s="14"/>
      <c r="L11" s="76" t="str">
        <f ca="1">"  "&amp;IF(rL1.Gruppen01Ausw=L$2,"",OFFSET(INDIRECT(L$7),$G11,rL1.Gruppen01Ausw)&amp;" in "&amp;L$9)</f>
        <v xml:space="preserve">  Gruppe  A in 2009</v>
      </c>
      <c r="M11" s="76" t="str">
        <f ca="1">"  "&amp;IF(rL1.Gruppen02Ausw=$M$2,"",OFFSET(INDIRECT(M$7),$G11,rL1.Gruppen02Ausw)&amp;" in "&amp;M$9)</f>
        <v xml:space="preserve">  Gruppe  G in 2009</v>
      </c>
    </row>
    <row r="12" spans="7:16" x14ac:dyDescent="0.25">
      <c r="G12" s="5">
        <v>1</v>
      </c>
      <c r="K12" s="29" t="s">
        <v>49</v>
      </c>
      <c r="L12" s="77">
        <f t="shared" ref="L12:L23" ca="1" si="0">IF(rL1.Gruppen01Ausw=L$2,#N/A,OFFSET(INDIRECT(L$7),$G12,rL1.Gruppen01Ausw))</f>
        <v>637</v>
      </c>
      <c r="M12" s="77">
        <f t="shared" ref="M12:M23" ca="1" si="1">IF(rL1.Gruppen02Ausw=$M$2,#N/A,OFFSET(INDIRECT(M$7),$G12,rL1.Gruppen02Ausw))</f>
        <v>268</v>
      </c>
    </row>
    <row r="13" spans="7:16" x14ac:dyDescent="0.25">
      <c r="G13" s="5">
        <v>2</v>
      </c>
      <c r="K13" s="29" t="s">
        <v>50</v>
      </c>
      <c r="L13" s="77">
        <f t="shared" ca="1" si="0"/>
        <v>854</v>
      </c>
      <c r="M13" s="77">
        <f t="shared" ca="1" si="1"/>
        <v>379</v>
      </c>
    </row>
    <row r="14" spans="7:16" x14ac:dyDescent="0.25">
      <c r="G14" s="5">
        <v>3</v>
      </c>
      <c r="K14" s="29" t="s">
        <v>51</v>
      </c>
      <c r="L14" s="77">
        <f t="shared" ca="1" si="0"/>
        <v>1206</v>
      </c>
      <c r="M14" s="77">
        <f t="shared" ca="1" si="1"/>
        <v>422</v>
      </c>
    </row>
    <row r="15" spans="7:16" x14ac:dyDescent="0.25">
      <c r="G15" s="5">
        <v>4</v>
      </c>
      <c r="K15" s="29" t="s">
        <v>52</v>
      </c>
      <c r="L15" s="77">
        <f t="shared" ca="1" si="0"/>
        <v>1160</v>
      </c>
      <c r="M15" s="77">
        <f t="shared" ca="1" si="1"/>
        <v>447</v>
      </c>
    </row>
    <row r="16" spans="7:16" x14ac:dyDescent="0.25">
      <c r="G16" s="5">
        <v>5</v>
      </c>
      <c r="K16" s="29" t="s">
        <v>41</v>
      </c>
      <c r="L16" s="77">
        <f t="shared" ca="1" si="0"/>
        <v>1065</v>
      </c>
      <c r="M16" s="77">
        <f t="shared" ca="1" si="1"/>
        <v>324</v>
      </c>
    </row>
    <row r="17" spans="7:13" x14ac:dyDescent="0.25">
      <c r="G17" s="5">
        <v>6</v>
      </c>
      <c r="K17" s="29" t="s">
        <v>53</v>
      </c>
      <c r="L17" s="77">
        <f t="shared" ca="1" si="0"/>
        <v>1074</v>
      </c>
      <c r="M17" s="77">
        <f t="shared" ca="1" si="1"/>
        <v>463</v>
      </c>
    </row>
    <row r="18" spans="7:13" x14ac:dyDescent="0.25">
      <c r="G18" s="5">
        <v>7</v>
      </c>
      <c r="K18" s="29" t="s">
        <v>54</v>
      </c>
      <c r="L18" s="77">
        <f t="shared" ca="1" si="0"/>
        <v>1162</v>
      </c>
      <c r="M18" s="77">
        <f t="shared" ca="1" si="1"/>
        <v>561</v>
      </c>
    </row>
    <row r="19" spans="7:13" x14ac:dyDescent="0.25">
      <c r="G19" s="5">
        <v>8</v>
      </c>
      <c r="K19" s="29" t="s">
        <v>55</v>
      </c>
      <c r="L19" s="77">
        <f t="shared" ca="1" si="0"/>
        <v>1355</v>
      </c>
      <c r="M19" s="77">
        <f t="shared" ca="1" si="1"/>
        <v>544</v>
      </c>
    </row>
    <row r="20" spans="7:13" x14ac:dyDescent="0.25">
      <c r="G20" s="5">
        <v>9</v>
      </c>
      <c r="K20" s="29" t="s">
        <v>56</v>
      </c>
      <c r="L20" s="77">
        <f t="shared" ca="1" si="0"/>
        <v>930</v>
      </c>
      <c r="M20" s="77">
        <f t="shared" ca="1" si="1"/>
        <v>357</v>
      </c>
    </row>
    <row r="21" spans="7:13" x14ac:dyDescent="0.25">
      <c r="G21" s="5">
        <v>10</v>
      </c>
      <c r="K21" s="29" t="s">
        <v>57</v>
      </c>
      <c r="L21" s="77">
        <f t="shared" ca="1" si="0"/>
        <v>820</v>
      </c>
      <c r="M21" s="77">
        <f t="shared" ca="1" si="1"/>
        <v>258</v>
      </c>
    </row>
    <row r="22" spans="7:13" x14ac:dyDescent="0.25">
      <c r="G22" s="5">
        <v>11</v>
      </c>
      <c r="K22" s="29" t="s">
        <v>58</v>
      </c>
      <c r="L22" s="77" t="e">
        <f t="shared" ca="1" si="0"/>
        <v>#N/A</v>
      </c>
      <c r="M22" s="77" t="e">
        <f t="shared" ca="1" si="1"/>
        <v>#N/A</v>
      </c>
    </row>
    <row r="23" spans="7:13" x14ac:dyDescent="0.25">
      <c r="G23" s="5">
        <v>12</v>
      </c>
      <c r="K23" s="29" t="s">
        <v>59</v>
      </c>
      <c r="L23" s="77" t="e">
        <f t="shared" ca="1" si="0"/>
        <v>#N/A</v>
      </c>
      <c r="M23" s="77" t="e">
        <f t="shared" ca="1" si="1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pane ySplit="10" topLeftCell="A11" activePane="bottomLeft" state="frozenSplit"/>
      <selection pane="bottomLeft"/>
    </sheetView>
  </sheetViews>
  <sheetFormatPr baseColWidth="10" defaultRowHeight="15" x14ac:dyDescent="0.2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3" style="2" customWidth="1"/>
    <col min="9" max="9" width="13.85546875" style="1" customWidth="1"/>
    <col min="10" max="10" width="10.7109375" style="6" customWidth="1"/>
    <col min="11" max="11" width="3.28515625" style="1" customWidth="1"/>
    <col min="12" max="12" width="12.140625" style="1" customWidth="1"/>
    <col min="13" max="13" width="11.42578125" style="1"/>
    <col min="14" max="14" width="4.140625" style="1" customWidth="1"/>
    <col min="15" max="16" width="8.7109375" style="1" customWidth="1"/>
    <col min="17" max="16384" width="11.42578125" style="1"/>
  </cols>
  <sheetData>
    <row r="1" spans="2:16" ht="8.1" customHeight="1" x14ac:dyDescent="0.25"/>
    <row r="2" spans="2:16" ht="8.1" customHeight="1" x14ac:dyDescent="0.25"/>
    <row r="3" spans="2:16" ht="8.1" customHeight="1" x14ac:dyDescent="0.25"/>
    <row r="4" spans="2:16" ht="8.1" customHeight="1" x14ac:dyDescent="0.25"/>
    <row r="5" spans="2:16" ht="8.1" customHeight="1" x14ac:dyDescent="0.25">
      <c r="H5" s="1"/>
    </row>
    <row r="6" spans="2:16" x14ac:dyDescent="0.25">
      <c r="H6" s="1"/>
      <c r="L6" s="20">
        <v>1</v>
      </c>
      <c r="M6" s="19">
        <v>7</v>
      </c>
      <c r="O6" s="20">
        <v>1</v>
      </c>
      <c r="P6" s="19">
        <v>2</v>
      </c>
    </row>
    <row r="7" spans="2:16" ht="8.1" customHeight="1" x14ac:dyDescent="0.25">
      <c r="H7" s="1"/>
    </row>
    <row r="8" spans="2:16" ht="8.1" customHeight="1" x14ac:dyDescent="0.25">
      <c r="H8" s="1"/>
    </row>
    <row r="9" spans="2:16" ht="8.1" customHeight="1" x14ac:dyDescent="0.25">
      <c r="H9" s="1"/>
    </row>
    <row r="10" spans="2:16" s="24" customFormat="1" x14ac:dyDescent="0.25">
      <c r="B10" s="21"/>
      <c r="C10" s="22"/>
      <c r="D10" s="22"/>
      <c r="E10" s="22"/>
      <c r="F10" s="22"/>
      <c r="G10" s="22"/>
      <c r="H10" s="23"/>
      <c r="L10" s="25" t="s">
        <v>9</v>
      </c>
      <c r="M10" s="26" t="s">
        <v>10</v>
      </c>
      <c r="O10" s="25" t="s">
        <v>12</v>
      </c>
      <c r="P10" s="26" t="s">
        <v>13</v>
      </c>
    </row>
    <row r="11" spans="2:16" x14ac:dyDescent="0.25">
      <c r="G11" s="5">
        <v>1</v>
      </c>
      <c r="L11" s="15" t="s">
        <v>0</v>
      </c>
      <c r="M11" s="18" t="s">
        <v>0</v>
      </c>
      <c r="O11" s="16">
        <v>2009</v>
      </c>
      <c r="P11" s="95" t="str">
        <f>IF(rL1.KoppelnJahr=TRUE,"",$O11)</f>
        <v/>
      </c>
    </row>
    <row r="12" spans="2:16" x14ac:dyDescent="0.25">
      <c r="G12" s="5">
        <v>2</v>
      </c>
      <c r="I12" s="93" t="s">
        <v>75</v>
      </c>
      <c r="J12" s="94" t="b">
        <v>1</v>
      </c>
      <c r="L12" s="15" t="s">
        <v>1</v>
      </c>
      <c r="M12" s="18" t="s">
        <v>1</v>
      </c>
      <c r="O12" s="16">
        <v>2008</v>
      </c>
      <c r="P12" s="95" t="str">
        <f>IF(rL1.KoppelnJahr=TRUE,"",$O12)</f>
        <v/>
      </c>
    </row>
    <row r="13" spans="2:16" x14ac:dyDescent="0.25">
      <c r="G13" s="5">
        <v>3</v>
      </c>
      <c r="L13" s="15" t="s">
        <v>2</v>
      </c>
      <c r="M13" s="18" t="s">
        <v>2</v>
      </c>
      <c r="O13" s="17">
        <v>2007</v>
      </c>
      <c r="P13" s="96" t="str">
        <f>IF(rL1.KoppelnJahr=TRUE,"",$O13)</f>
        <v/>
      </c>
    </row>
    <row r="14" spans="2:16" x14ac:dyDescent="0.25">
      <c r="G14" s="5">
        <v>4</v>
      </c>
      <c r="L14" s="15" t="s">
        <v>3</v>
      </c>
      <c r="M14" s="18" t="s">
        <v>3</v>
      </c>
    </row>
    <row r="15" spans="2:16" x14ac:dyDescent="0.25">
      <c r="G15" s="5">
        <v>5</v>
      </c>
      <c r="L15" s="15" t="s">
        <v>4</v>
      </c>
      <c r="M15" s="18" t="s">
        <v>4</v>
      </c>
    </row>
    <row r="16" spans="2:16" x14ac:dyDescent="0.25">
      <c r="G16" s="5">
        <v>6</v>
      </c>
      <c r="L16" s="102" t="s">
        <v>78</v>
      </c>
      <c r="M16" s="18" t="s">
        <v>78</v>
      </c>
    </row>
    <row r="17" spans="7:13" x14ac:dyDescent="0.25">
      <c r="G17" s="5">
        <v>7</v>
      </c>
      <c r="L17" s="15" t="s">
        <v>5</v>
      </c>
      <c r="M17" s="18" t="s">
        <v>5</v>
      </c>
    </row>
    <row r="18" spans="7:13" x14ac:dyDescent="0.25">
      <c r="G18" s="5">
        <v>8</v>
      </c>
      <c r="L18" s="17" t="s">
        <v>11</v>
      </c>
      <c r="M18" s="7" t="s">
        <v>11</v>
      </c>
    </row>
    <row r="19" spans="7:13" x14ac:dyDescent="0.25">
      <c r="G19" s="5">
        <v>9</v>
      </c>
    </row>
    <row r="20" spans="7:13" x14ac:dyDescent="0.25">
      <c r="G20" s="5">
        <v>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3"/>
  <sheetViews>
    <sheetView zoomScaleNormal="100" workbookViewId="0">
      <pane ySplit="11" topLeftCell="A12" activePane="bottomLeft" state="frozenSplit"/>
      <selection pane="bottomLeft"/>
    </sheetView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8"/>
    <col min="12" max="18" width="6.7109375" style="11" customWidth="1"/>
    <col min="19" max="19" width="3.7109375" style="49" customWidth="1"/>
    <col min="20" max="20" width="5.7109375" style="11" customWidth="1"/>
    <col min="21" max="27" width="9.7109375" style="11" customWidth="1"/>
    <col min="28" max="28" width="11.42578125" style="57"/>
    <col min="29" max="29" width="5.28515625" style="61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29"/>
      <c r="L2" s="11"/>
      <c r="M2" s="11"/>
      <c r="N2" s="11"/>
      <c r="O2" s="11"/>
      <c r="P2" s="11"/>
      <c r="Q2" s="11"/>
      <c r="R2" s="11"/>
      <c r="S2" s="49"/>
      <c r="T2" s="11"/>
      <c r="U2" s="11"/>
      <c r="V2" s="11"/>
      <c r="W2" s="11"/>
      <c r="X2" s="11"/>
      <c r="Y2" s="11"/>
      <c r="Z2" s="11"/>
      <c r="AA2" s="11"/>
      <c r="AB2" s="57"/>
      <c r="AC2" s="61"/>
    </row>
    <row r="3" spans="7:31" s="9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0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7" customFormat="1" ht="15" customHeight="1" x14ac:dyDescent="0.25">
      <c r="S4" s="51"/>
      <c r="T4" s="47" t="s">
        <v>65</v>
      </c>
      <c r="U4" s="47">
        <v>1</v>
      </c>
      <c r="V4" s="47">
        <v>2</v>
      </c>
      <c r="W4" s="47">
        <v>3</v>
      </c>
      <c r="X4" s="47">
        <v>4</v>
      </c>
      <c r="Y4" s="47">
        <v>5</v>
      </c>
      <c r="Z4" s="47">
        <v>6</v>
      </c>
      <c r="AA4" s="47">
        <v>7</v>
      </c>
      <c r="AB4" s="3"/>
      <c r="AC4" s="48"/>
    </row>
    <row r="5" spans="7:31" s="53" customFormat="1" ht="15" customHeight="1" x14ac:dyDescent="0.25">
      <c r="S5" s="52">
        <v>1</v>
      </c>
      <c r="T5" s="54" t="s">
        <v>67</v>
      </c>
      <c r="U5" s="97">
        <f t="shared" ref="U5:AA5" ca="1" si="0">OFFSET(rP1.Knoten,U$4,$S$5)</f>
        <v>552</v>
      </c>
      <c r="V5" s="97">
        <f t="shared" ca="1" si="0"/>
        <v>420</v>
      </c>
      <c r="W5" s="97">
        <f t="shared" ca="1" si="0"/>
        <v>812</v>
      </c>
      <c r="X5" s="97">
        <f t="shared" ca="1" si="0"/>
        <v>1222</v>
      </c>
      <c r="Y5" s="97">
        <f t="shared" ca="1" si="0"/>
        <v>419</v>
      </c>
      <c r="Z5" s="97">
        <f t="shared" ca="1" si="0"/>
        <v>287</v>
      </c>
      <c r="AA5" s="97">
        <f t="shared" ca="1" si="0"/>
        <v>1345</v>
      </c>
      <c r="AB5" s="58"/>
      <c r="AC5" s="54"/>
    </row>
    <row r="6" spans="7:31" s="6" customFormat="1" ht="8.1" customHeight="1" thickBot="1" x14ac:dyDescent="0.3">
      <c r="G6" s="5"/>
      <c r="K6" s="29"/>
      <c r="L6" s="11"/>
      <c r="M6" s="11"/>
      <c r="N6" s="11"/>
      <c r="O6" s="11"/>
      <c r="P6" s="11"/>
      <c r="Q6" s="11"/>
      <c r="R6" s="11"/>
      <c r="S6" s="49"/>
      <c r="T6" s="11"/>
      <c r="U6" s="11"/>
      <c r="V6" s="11"/>
      <c r="W6" s="11"/>
      <c r="X6" s="11"/>
      <c r="Y6" s="11"/>
      <c r="Z6" s="11"/>
      <c r="AA6" s="11"/>
      <c r="AB6" s="57"/>
      <c r="AC6" s="61"/>
    </row>
    <row r="7" spans="7:31" s="4" customFormat="1" ht="15" customHeight="1" x14ac:dyDescent="0.25">
      <c r="G7" s="5"/>
      <c r="K7" s="67" t="s">
        <v>6</v>
      </c>
      <c r="L7" s="68">
        <f t="shared" ref="L7:R7" si="1">SUMIF(L$12:L$23,"&lt;&gt;#NV")</f>
        <v>10263</v>
      </c>
      <c r="M7" s="68">
        <f t="shared" si="1"/>
        <v>9693</v>
      </c>
      <c r="N7" s="68">
        <f t="shared" si="1"/>
        <v>7897</v>
      </c>
      <c r="O7" s="68">
        <f t="shared" si="1"/>
        <v>7288</v>
      </c>
      <c r="P7" s="68">
        <f t="shared" si="1"/>
        <v>6244</v>
      </c>
      <c r="Q7" s="68">
        <f t="shared" si="1"/>
        <v>5403</v>
      </c>
      <c r="R7" s="68">
        <f t="shared" si="1"/>
        <v>4023</v>
      </c>
      <c r="S7" s="56" t="s">
        <v>66</v>
      </c>
      <c r="T7" s="36"/>
      <c r="U7" s="68">
        <f t="shared" ref="U7:AA7" ca="1" si="2">SUMIF(U$12:U$23,"&lt;&gt;#NV")</f>
        <v>5665176</v>
      </c>
      <c r="V7" s="68">
        <f t="shared" ca="1" si="2"/>
        <v>4071060</v>
      </c>
      <c r="W7" s="68">
        <f t="shared" ca="1" si="2"/>
        <v>6412364</v>
      </c>
      <c r="X7" s="68">
        <f t="shared" ca="1" si="2"/>
        <v>8905936</v>
      </c>
      <c r="Y7" s="68">
        <f t="shared" ca="1" si="2"/>
        <v>2616236</v>
      </c>
      <c r="Z7" s="68">
        <f t="shared" ca="1" si="2"/>
        <v>1550661</v>
      </c>
      <c r="AA7" s="68">
        <f t="shared" ca="1" si="2"/>
        <v>5410935</v>
      </c>
      <c r="AB7" s="69">
        <f ca="1">SUM(U7:AA7)</f>
        <v>34632368</v>
      </c>
      <c r="AC7" s="61"/>
    </row>
    <row r="8" spans="7:31" ht="15" customHeight="1" x14ac:dyDescent="0.25">
      <c r="G8" s="70">
        <f>COUNT(L12:L23)</f>
        <v>10</v>
      </c>
      <c r="K8" s="71" t="str">
        <f>INDEX($K$12:$K$23,$G$8,1)</f>
        <v>Oktober</v>
      </c>
      <c r="L8" s="46"/>
      <c r="M8" s="46"/>
      <c r="N8" s="46"/>
      <c r="O8" s="46"/>
      <c r="P8" s="46"/>
      <c r="Q8" s="46"/>
      <c r="R8" s="46"/>
      <c r="S8" s="63"/>
      <c r="U8" s="46"/>
      <c r="V8" s="46"/>
      <c r="W8" s="46"/>
      <c r="X8" s="46"/>
      <c r="Y8" s="46"/>
      <c r="Z8" s="46"/>
      <c r="AA8" s="46"/>
      <c r="AB8" s="60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4" t="s">
        <v>14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78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78</v>
      </c>
      <c r="AA11" s="13" t="s">
        <v>5</v>
      </c>
      <c r="AB11" s="59" t="s">
        <v>68</v>
      </c>
      <c r="AC11" s="61" t="s">
        <v>69</v>
      </c>
    </row>
    <row r="12" spans="7:31" x14ac:dyDescent="0.25">
      <c r="G12" s="5">
        <v>1</v>
      </c>
      <c r="J12" s="34"/>
      <c r="K12" s="35" t="s">
        <v>37</v>
      </c>
      <c r="L12" s="11">
        <v>637</v>
      </c>
      <c r="M12" s="11">
        <v>675</v>
      </c>
      <c r="N12" s="11">
        <v>467</v>
      </c>
      <c r="O12" s="11">
        <v>478</v>
      </c>
      <c r="P12" s="11">
        <v>407</v>
      </c>
      <c r="Q12" s="11">
        <v>352</v>
      </c>
      <c r="R12" s="11">
        <v>268</v>
      </c>
      <c r="U12" s="68">
        <f t="shared" ref="U12:U23" ca="1" si="3">L12*U$5</f>
        <v>351624</v>
      </c>
      <c r="V12" s="68">
        <f t="shared" ref="V12:V23" ca="1" si="4">M12*V$5</f>
        <v>283500</v>
      </c>
      <c r="W12" s="68">
        <f t="shared" ref="W12:W23" ca="1" si="5">N12*W$5</f>
        <v>379204</v>
      </c>
      <c r="X12" s="68">
        <f t="shared" ref="X12:X23" ca="1" si="6">O12*X$5</f>
        <v>584116</v>
      </c>
      <c r="Y12" s="68">
        <f t="shared" ref="Y12:Y23" ca="1" si="7">P12*Y$5</f>
        <v>170533</v>
      </c>
      <c r="Z12" s="68">
        <f t="shared" ref="Z12:Z23" ca="1" si="8">Q12*Z$5</f>
        <v>101024</v>
      </c>
      <c r="AA12" s="68">
        <f t="shared" ref="AA12:AA23" ca="1" si="9">R12*AA$5</f>
        <v>360460</v>
      </c>
      <c r="AB12" s="69">
        <f ca="1">SUM(U12:AA12)</f>
        <v>2230461</v>
      </c>
      <c r="AC12" s="72">
        <f ca="1">RANK($AB12,OFFSET($AB$12:$AB$23,0,0,$G$8,1),0)</f>
        <v>10</v>
      </c>
    </row>
    <row r="13" spans="7:31" x14ac:dyDescent="0.25">
      <c r="G13" s="5">
        <v>2</v>
      </c>
      <c r="J13" s="34"/>
      <c r="K13" s="35" t="s">
        <v>38</v>
      </c>
      <c r="L13" s="11">
        <v>854</v>
      </c>
      <c r="M13" s="11">
        <v>704</v>
      </c>
      <c r="N13" s="11">
        <v>769</v>
      </c>
      <c r="O13" s="11">
        <v>666</v>
      </c>
      <c r="P13" s="11">
        <v>600</v>
      </c>
      <c r="Q13" s="11">
        <v>501</v>
      </c>
      <c r="R13" s="11">
        <v>379</v>
      </c>
      <c r="U13" s="68">
        <f t="shared" ca="1" si="3"/>
        <v>471408</v>
      </c>
      <c r="V13" s="68">
        <f t="shared" ca="1" si="4"/>
        <v>295680</v>
      </c>
      <c r="W13" s="68">
        <f t="shared" ca="1" si="5"/>
        <v>624428</v>
      </c>
      <c r="X13" s="68">
        <f t="shared" ca="1" si="6"/>
        <v>813852</v>
      </c>
      <c r="Y13" s="68">
        <f t="shared" ca="1" si="7"/>
        <v>251400</v>
      </c>
      <c r="Z13" s="68">
        <f t="shared" ca="1" si="8"/>
        <v>143787</v>
      </c>
      <c r="AA13" s="68">
        <f t="shared" ca="1" si="9"/>
        <v>509755</v>
      </c>
      <c r="AB13" s="69">
        <f t="shared" ref="AB13:AB23" ca="1" si="10">SUM(U13:AA13)</f>
        <v>3110310</v>
      </c>
      <c r="AC13" s="72">
        <f t="shared" ref="AC13:AC23" ca="1" si="11">RANK($AB13,OFFSET($AB$12:$AB$23,0,0,$G$8,1),0)</f>
        <v>7</v>
      </c>
    </row>
    <row r="14" spans="7:31" x14ac:dyDescent="0.25">
      <c r="G14" s="5">
        <v>3</v>
      </c>
      <c r="J14" s="34"/>
      <c r="K14" s="35" t="s">
        <v>39</v>
      </c>
      <c r="L14" s="11">
        <v>1206</v>
      </c>
      <c r="M14" s="11">
        <v>937</v>
      </c>
      <c r="N14" s="11">
        <v>868</v>
      </c>
      <c r="O14" s="11">
        <v>824</v>
      </c>
      <c r="P14" s="11">
        <v>636</v>
      </c>
      <c r="Q14" s="11">
        <v>632</v>
      </c>
      <c r="R14" s="11">
        <v>422</v>
      </c>
      <c r="U14" s="68">
        <f t="shared" ca="1" si="3"/>
        <v>665712</v>
      </c>
      <c r="V14" s="68">
        <f t="shared" ca="1" si="4"/>
        <v>393540</v>
      </c>
      <c r="W14" s="68">
        <f t="shared" ca="1" si="5"/>
        <v>704816</v>
      </c>
      <c r="X14" s="68">
        <f t="shared" ca="1" si="6"/>
        <v>1006928</v>
      </c>
      <c r="Y14" s="68">
        <f t="shared" ca="1" si="7"/>
        <v>266484</v>
      </c>
      <c r="Z14" s="68">
        <f t="shared" ca="1" si="8"/>
        <v>181384</v>
      </c>
      <c r="AA14" s="68">
        <f t="shared" ca="1" si="9"/>
        <v>567590</v>
      </c>
      <c r="AB14" s="69">
        <f t="shared" ca="1" si="10"/>
        <v>3786454</v>
      </c>
      <c r="AC14" s="72">
        <f t="shared" ca="1" si="11"/>
        <v>5</v>
      </c>
    </row>
    <row r="15" spans="7:31" x14ac:dyDescent="0.25">
      <c r="G15" s="5">
        <v>4</v>
      </c>
      <c r="J15" s="34"/>
      <c r="K15" s="35" t="s">
        <v>40</v>
      </c>
      <c r="L15" s="11">
        <v>1160</v>
      </c>
      <c r="M15" s="11">
        <v>1042</v>
      </c>
      <c r="N15" s="11">
        <v>941</v>
      </c>
      <c r="O15" s="11">
        <v>771</v>
      </c>
      <c r="P15" s="11">
        <v>723</v>
      </c>
      <c r="Q15" s="11">
        <v>472</v>
      </c>
      <c r="R15" s="11">
        <v>447</v>
      </c>
      <c r="U15" s="68">
        <f t="shared" ca="1" si="3"/>
        <v>640320</v>
      </c>
      <c r="V15" s="68">
        <f t="shared" ca="1" si="4"/>
        <v>437640</v>
      </c>
      <c r="W15" s="68">
        <f t="shared" ca="1" si="5"/>
        <v>764092</v>
      </c>
      <c r="X15" s="68">
        <f t="shared" ca="1" si="6"/>
        <v>942162</v>
      </c>
      <c r="Y15" s="68">
        <f t="shared" ca="1" si="7"/>
        <v>302937</v>
      </c>
      <c r="Z15" s="68">
        <f t="shared" ca="1" si="8"/>
        <v>135464</v>
      </c>
      <c r="AA15" s="68">
        <f t="shared" ca="1" si="9"/>
        <v>601215</v>
      </c>
      <c r="AB15" s="69">
        <f t="shared" ca="1" si="10"/>
        <v>3823830</v>
      </c>
      <c r="AC15" s="72">
        <f t="shared" ca="1" si="11"/>
        <v>4</v>
      </c>
    </row>
    <row r="16" spans="7:31" x14ac:dyDescent="0.25">
      <c r="G16" s="5">
        <v>5</v>
      </c>
      <c r="J16" s="34"/>
      <c r="K16" s="35" t="s">
        <v>41</v>
      </c>
      <c r="L16" s="11">
        <v>1065</v>
      </c>
      <c r="M16" s="11">
        <v>939</v>
      </c>
      <c r="N16" s="11">
        <v>615</v>
      </c>
      <c r="O16" s="11">
        <v>550</v>
      </c>
      <c r="P16" s="11">
        <v>612</v>
      </c>
      <c r="Q16" s="11">
        <v>468</v>
      </c>
      <c r="R16" s="11">
        <v>324</v>
      </c>
      <c r="U16" s="68">
        <f t="shared" ca="1" si="3"/>
        <v>587880</v>
      </c>
      <c r="V16" s="68">
        <f t="shared" ca="1" si="4"/>
        <v>394380</v>
      </c>
      <c r="W16" s="68">
        <f t="shared" ca="1" si="5"/>
        <v>499380</v>
      </c>
      <c r="X16" s="68">
        <f t="shared" ca="1" si="6"/>
        <v>672100</v>
      </c>
      <c r="Y16" s="68">
        <f t="shared" ca="1" si="7"/>
        <v>256428</v>
      </c>
      <c r="Z16" s="68">
        <f t="shared" ca="1" si="8"/>
        <v>134316</v>
      </c>
      <c r="AA16" s="68">
        <f t="shared" ca="1" si="9"/>
        <v>435780</v>
      </c>
      <c r="AB16" s="69">
        <f t="shared" ca="1" si="10"/>
        <v>2980264</v>
      </c>
      <c r="AC16" s="72">
        <f t="shared" ca="1" si="11"/>
        <v>8</v>
      </c>
    </row>
    <row r="17" spans="7:29" x14ac:dyDescent="0.25">
      <c r="G17" s="5">
        <v>6</v>
      </c>
      <c r="J17" s="34"/>
      <c r="K17" s="35" t="s">
        <v>42</v>
      </c>
      <c r="L17" s="11">
        <v>1074</v>
      </c>
      <c r="M17" s="11">
        <v>1166</v>
      </c>
      <c r="N17" s="11">
        <v>897</v>
      </c>
      <c r="O17" s="11">
        <v>866</v>
      </c>
      <c r="P17" s="11">
        <v>760</v>
      </c>
      <c r="Q17" s="11">
        <v>717</v>
      </c>
      <c r="R17" s="11">
        <v>463</v>
      </c>
      <c r="U17" s="68">
        <f t="shared" ca="1" si="3"/>
        <v>592848</v>
      </c>
      <c r="V17" s="68">
        <f t="shared" ca="1" si="4"/>
        <v>489720</v>
      </c>
      <c r="W17" s="68">
        <f t="shared" ca="1" si="5"/>
        <v>728364</v>
      </c>
      <c r="X17" s="68">
        <f t="shared" ca="1" si="6"/>
        <v>1058252</v>
      </c>
      <c r="Y17" s="68">
        <f t="shared" ca="1" si="7"/>
        <v>318440</v>
      </c>
      <c r="Z17" s="68">
        <f t="shared" ca="1" si="8"/>
        <v>205779</v>
      </c>
      <c r="AA17" s="68">
        <f t="shared" ca="1" si="9"/>
        <v>622735</v>
      </c>
      <c r="AB17" s="69">
        <f t="shared" ca="1" si="10"/>
        <v>4016138</v>
      </c>
      <c r="AC17" s="72">
        <f t="shared" ca="1" si="11"/>
        <v>3</v>
      </c>
    </row>
    <row r="18" spans="7:29" x14ac:dyDescent="0.25">
      <c r="G18" s="5">
        <v>7</v>
      </c>
      <c r="J18" s="34"/>
      <c r="K18" s="35" t="s">
        <v>43</v>
      </c>
      <c r="L18" s="11">
        <v>1162</v>
      </c>
      <c r="M18" s="11">
        <v>1433</v>
      </c>
      <c r="N18" s="11">
        <v>966</v>
      </c>
      <c r="O18" s="11">
        <v>1036</v>
      </c>
      <c r="P18" s="11">
        <v>781</v>
      </c>
      <c r="Q18" s="11">
        <v>703</v>
      </c>
      <c r="R18" s="11">
        <v>561</v>
      </c>
      <c r="U18" s="68">
        <f t="shared" ca="1" si="3"/>
        <v>641424</v>
      </c>
      <c r="V18" s="68">
        <f t="shared" ca="1" si="4"/>
        <v>601860</v>
      </c>
      <c r="W18" s="68">
        <f t="shared" ca="1" si="5"/>
        <v>784392</v>
      </c>
      <c r="X18" s="68">
        <f t="shared" ca="1" si="6"/>
        <v>1265992</v>
      </c>
      <c r="Y18" s="68">
        <f t="shared" ca="1" si="7"/>
        <v>327239</v>
      </c>
      <c r="Z18" s="68">
        <f t="shared" ca="1" si="8"/>
        <v>201761</v>
      </c>
      <c r="AA18" s="68">
        <f t="shared" ca="1" si="9"/>
        <v>754545</v>
      </c>
      <c r="AB18" s="69">
        <f t="shared" ca="1" si="10"/>
        <v>4577213</v>
      </c>
      <c r="AC18" s="72">
        <f t="shared" ca="1" si="11"/>
        <v>1</v>
      </c>
    </row>
    <row r="19" spans="7:29" x14ac:dyDescent="0.25">
      <c r="G19" s="5">
        <v>8</v>
      </c>
      <c r="J19" s="34"/>
      <c r="K19" s="35" t="s">
        <v>44</v>
      </c>
      <c r="L19" s="11">
        <v>1355</v>
      </c>
      <c r="M19" s="11">
        <v>1202</v>
      </c>
      <c r="N19" s="11">
        <v>981</v>
      </c>
      <c r="O19" s="11">
        <v>913</v>
      </c>
      <c r="P19" s="11">
        <v>736</v>
      </c>
      <c r="Q19" s="11">
        <v>694</v>
      </c>
      <c r="R19" s="11">
        <v>544</v>
      </c>
      <c r="U19" s="68">
        <f t="shared" ca="1" si="3"/>
        <v>747960</v>
      </c>
      <c r="V19" s="68">
        <f t="shared" ca="1" si="4"/>
        <v>504840</v>
      </c>
      <c r="W19" s="68">
        <f t="shared" ca="1" si="5"/>
        <v>796572</v>
      </c>
      <c r="X19" s="68">
        <f t="shared" ca="1" si="6"/>
        <v>1115686</v>
      </c>
      <c r="Y19" s="68">
        <f t="shared" ca="1" si="7"/>
        <v>308384</v>
      </c>
      <c r="Z19" s="68">
        <f t="shared" ca="1" si="8"/>
        <v>199178</v>
      </c>
      <c r="AA19" s="68">
        <f t="shared" ca="1" si="9"/>
        <v>731680</v>
      </c>
      <c r="AB19" s="69">
        <f t="shared" ca="1" si="10"/>
        <v>4404300</v>
      </c>
      <c r="AC19" s="72">
        <f t="shared" ca="1" si="11"/>
        <v>2</v>
      </c>
    </row>
    <row r="20" spans="7:29" x14ac:dyDescent="0.25">
      <c r="G20" s="5">
        <v>9</v>
      </c>
      <c r="J20" s="34"/>
      <c r="K20" s="35" t="s">
        <v>45</v>
      </c>
      <c r="L20" s="11">
        <v>930</v>
      </c>
      <c r="M20" s="11">
        <v>803</v>
      </c>
      <c r="N20" s="11">
        <v>775</v>
      </c>
      <c r="O20" s="11">
        <v>732</v>
      </c>
      <c r="P20" s="11">
        <v>605</v>
      </c>
      <c r="Q20" s="11">
        <v>501</v>
      </c>
      <c r="R20" s="11">
        <v>357</v>
      </c>
      <c r="U20" s="68">
        <f t="shared" ca="1" si="3"/>
        <v>513360</v>
      </c>
      <c r="V20" s="68">
        <f t="shared" ca="1" si="4"/>
        <v>337260</v>
      </c>
      <c r="W20" s="68">
        <f t="shared" ca="1" si="5"/>
        <v>629300</v>
      </c>
      <c r="X20" s="68">
        <f t="shared" ca="1" si="6"/>
        <v>894504</v>
      </c>
      <c r="Y20" s="68">
        <f t="shared" ca="1" si="7"/>
        <v>253495</v>
      </c>
      <c r="Z20" s="68">
        <f t="shared" ca="1" si="8"/>
        <v>143787</v>
      </c>
      <c r="AA20" s="68">
        <f t="shared" ca="1" si="9"/>
        <v>480165</v>
      </c>
      <c r="AB20" s="69">
        <f t="shared" ca="1" si="10"/>
        <v>3251871</v>
      </c>
      <c r="AC20" s="72">
        <f t="shared" ca="1" si="11"/>
        <v>6</v>
      </c>
    </row>
    <row r="21" spans="7:29" x14ac:dyDescent="0.25">
      <c r="G21" s="5">
        <v>10</v>
      </c>
      <c r="J21" s="34"/>
      <c r="K21" s="35" t="s">
        <v>46</v>
      </c>
      <c r="L21" s="11">
        <v>820</v>
      </c>
      <c r="M21" s="11">
        <v>792</v>
      </c>
      <c r="N21" s="11">
        <v>618</v>
      </c>
      <c r="O21" s="11">
        <v>452</v>
      </c>
      <c r="P21" s="11">
        <v>384</v>
      </c>
      <c r="Q21" s="11">
        <v>363</v>
      </c>
      <c r="R21" s="11">
        <v>258</v>
      </c>
      <c r="U21" s="68">
        <f t="shared" ca="1" si="3"/>
        <v>452640</v>
      </c>
      <c r="V21" s="68">
        <f t="shared" ca="1" si="4"/>
        <v>332640</v>
      </c>
      <c r="W21" s="68">
        <f t="shared" ca="1" si="5"/>
        <v>501816</v>
      </c>
      <c r="X21" s="68">
        <f t="shared" ca="1" si="6"/>
        <v>552344</v>
      </c>
      <c r="Y21" s="68">
        <f t="shared" ca="1" si="7"/>
        <v>160896</v>
      </c>
      <c r="Z21" s="68">
        <f t="shared" ca="1" si="8"/>
        <v>104181</v>
      </c>
      <c r="AA21" s="68">
        <f t="shared" ca="1" si="9"/>
        <v>347010</v>
      </c>
      <c r="AB21" s="69">
        <f t="shared" ca="1" si="10"/>
        <v>2451527</v>
      </c>
      <c r="AC21" s="72">
        <f t="shared" ca="1" si="11"/>
        <v>9</v>
      </c>
    </row>
    <row r="22" spans="7:29" x14ac:dyDescent="0.25">
      <c r="G22" s="5">
        <v>11</v>
      </c>
      <c r="J22" s="34"/>
      <c r="K22" s="35" t="s">
        <v>47</v>
      </c>
      <c r="L22" s="11" t="e">
        <v>#N/A</v>
      </c>
      <c r="M22" s="11" t="e">
        <v>#N/A</v>
      </c>
      <c r="N22" s="11" t="e">
        <v>#N/A</v>
      </c>
      <c r="O22" s="11" t="e">
        <v>#N/A</v>
      </c>
      <c r="P22" s="11" t="e">
        <v>#N/A</v>
      </c>
      <c r="Q22" s="11" t="e">
        <v>#N/A</v>
      </c>
      <c r="R22" s="11" t="e">
        <v>#N/A</v>
      </c>
      <c r="U22" s="68" t="e">
        <f t="shared" ca="1" si="3"/>
        <v>#N/A</v>
      </c>
      <c r="V22" s="68" t="e">
        <f t="shared" ca="1" si="4"/>
        <v>#N/A</v>
      </c>
      <c r="W22" s="68" t="e">
        <f t="shared" ca="1" si="5"/>
        <v>#N/A</v>
      </c>
      <c r="X22" s="68" t="e">
        <f t="shared" ca="1" si="6"/>
        <v>#N/A</v>
      </c>
      <c r="Y22" s="68" t="e">
        <f t="shared" ca="1" si="7"/>
        <v>#N/A</v>
      </c>
      <c r="Z22" s="68" t="e">
        <f t="shared" ca="1" si="8"/>
        <v>#N/A</v>
      </c>
      <c r="AA22" s="68" t="e">
        <f t="shared" ca="1" si="9"/>
        <v>#N/A</v>
      </c>
      <c r="AB22" s="69" t="e">
        <f t="shared" ca="1" si="10"/>
        <v>#N/A</v>
      </c>
      <c r="AC22" s="72" t="e">
        <f t="shared" ca="1" si="11"/>
        <v>#N/A</v>
      </c>
    </row>
    <row r="23" spans="7:29" x14ac:dyDescent="0.25">
      <c r="G23" s="5">
        <v>12</v>
      </c>
      <c r="J23" s="34"/>
      <c r="K23" s="35" t="s">
        <v>48</v>
      </c>
      <c r="L23" s="11" t="e">
        <v>#N/A</v>
      </c>
      <c r="M23" s="11" t="e">
        <v>#N/A</v>
      </c>
      <c r="N23" s="11" t="e">
        <v>#N/A</v>
      </c>
      <c r="O23" s="11" t="e">
        <v>#N/A</v>
      </c>
      <c r="P23" s="11" t="e">
        <v>#N/A</v>
      </c>
      <c r="Q23" s="11" t="e">
        <v>#N/A</v>
      </c>
      <c r="R23" s="11" t="e">
        <v>#N/A</v>
      </c>
      <c r="U23" s="68" t="e">
        <f t="shared" ca="1" si="3"/>
        <v>#N/A</v>
      </c>
      <c r="V23" s="68" t="e">
        <f t="shared" ca="1" si="4"/>
        <v>#N/A</v>
      </c>
      <c r="W23" s="68" t="e">
        <f t="shared" ca="1" si="5"/>
        <v>#N/A</v>
      </c>
      <c r="X23" s="68" t="e">
        <f t="shared" ca="1" si="6"/>
        <v>#N/A</v>
      </c>
      <c r="Y23" s="68" t="e">
        <f t="shared" ca="1" si="7"/>
        <v>#N/A</v>
      </c>
      <c r="Z23" s="68" t="e">
        <f t="shared" ca="1" si="8"/>
        <v>#N/A</v>
      </c>
      <c r="AA23" s="68" t="e">
        <f t="shared" ca="1" si="9"/>
        <v>#N/A</v>
      </c>
      <c r="AB23" s="69" t="e">
        <f t="shared" ca="1" si="10"/>
        <v>#N/A</v>
      </c>
      <c r="AC23" s="72" t="e">
        <f t="shared" ca="1" si="11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3"/>
  <sheetViews>
    <sheetView workbookViewId="0">
      <pane ySplit="11" topLeftCell="A12" activePane="bottomLeft" state="frozenSplit"/>
      <selection activeCell="X31" sqref="X31"/>
      <selection pane="bottomLeft"/>
    </sheetView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8"/>
    <col min="12" max="18" width="6.7109375" style="11" customWidth="1"/>
    <col min="19" max="19" width="3.7109375" style="49" customWidth="1"/>
    <col min="20" max="20" width="5.7109375" style="11" customWidth="1"/>
    <col min="21" max="23" width="9.7109375" style="11" customWidth="1"/>
    <col min="24" max="24" width="10.140625" style="11" bestFit="1" customWidth="1"/>
    <col min="25" max="27" width="9.7109375" style="11" customWidth="1"/>
    <col min="28" max="28" width="11.42578125" style="57"/>
    <col min="29" max="29" width="5.28515625" style="64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29"/>
      <c r="L2" s="11"/>
      <c r="M2" s="11"/>
      <c r="N2" s="11"/>
      <c r="O2" s="11"/>
      <c r="P2" s="11"/>
      <c r="Q2" s="11"/>
      <c r="R2" s="11"/>
      <c r="S2" s="49"/>
      <c r="T2" s="11"/>
      <c r="U2" s="11"/>
      <c r="V2" s="11"/>
      <c r="W2" s="11"/>
      <c r="X2" s="11"/>
      <c r="Y2" s="11"/>
      <c r="Z2" s="11"/>
      <c r="AA2" s="11"/>
      <c r="AB2" s="57"/>
      <c r="AC2" s="64"/>
    </row>
    <row r="3" spans="7:31" s="9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0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7" customFormat="1" ht="15" customHeight="1" x14ac:dyDescent="0.25">
      <c r="S4" s="51"/>
      <c r="T4" s="47" t="s">
        <v>65</v>
      </c>
      <c r="U4" s="47">
        <v>1</v>
      </c>
      <c r="V4" s="47">
        <v>2</v>
      </c>
      <c r="W4" s="47">
        <v>3</v>
      </c>
      <c r="X4" s="47">
        <v>4</v>
      </c>
      <c r="Y4" s="47">
        <v>5</v>
      </c>
      <c r="Z4" s="47">
        <v>6</v>
      </c>
      <c r="AA4" s="47">
        <v>7</v>
      </c>
      <c r="AB4" s="3"/>
      <c r="AC4" s="65"/>
    </row>
    <row r="5" spans="7:31" ht="15" customHeight="1" x14ac:dyDescent="0.25">
      <c r="S5" s="52">
        <v>2</v>
      </c>
      <c r="T5" s="54" t="s">
        <v>67</v>
      </c>
      <c r="U5" s="97">
        <f t="shared" ref="U5:AA5" ca="1" si="0">OFFSET(rP1.Knoten,U$4,$S$5)</f>
        <v>504</v>
      </c>
      <c r="V5" s="97">
        <f t="shared" ca="1" si="0"/>
        <v>420</v>
      </c>
      <c r="W5" s="97">
        <f t="shared" ca="1" si="0"/>
        <v>780</v>
      </c>
      <c r="X5" s="97">
        <f t="shared" ca="1" si="0"/>
        <v>1342</v>
      </c>
      <c r="Y5" s="97">
        <f t="shared" ca="1" si="0"/>
        <v>455</v>
      </c>
      <c r="Z5" s="97">
        <f t="shared" ca="1" si="0"/>
        <v>312</v>
      </c>
      <c r="AA5" s="97">
        <f t="shared" ca="1" si="0"/>
        <v>1256</v>
      </c>
      <c r="AB5" s="58"/>
      <c r="AC5" s="66"/>
    </row>
    <row r="6" spans="7:31" s="6" customFormat="1" ht="8.1" customHeight="1" thickBot="1" x14ac:dyDescent="0.3">
      <c r="G6" s="5"/>
      <c r="K6" s="29"/>
      <c r="L6" s="11"/>
      <c r="M6" s="11"/>
      <c r="N6" s="11"/>
      <c r="O6" s="11"/>
      <c r="P6" s="11"/>
      <c r="Q6" s="11"/>
      <c r="R6" s="11"/>
      <c r="S6" s="49"/>
      <c r="T6" s="11"/>
      <c r="U6" s="11"/>
      <c r="V6" s="11"/>
      <c r="W6" s="11"/>
      <c r="X6" s="11"/>
      <c r="Y6" s="11"/>
      <c r="Z6" s="11"/>
      <c r="AA6" s="11"/>
      <c r="AB6" s="57"/>
      <c r="AC6" s="64"/>
    </row>
    <row r="7" spans="7:31" s="4" customFormat="1" ht="15" customHeight="1" x14ac:dyDescent="0.25">
      <c r="G7" s="5"/>
      <c r="K7" s="67" t="s">
        <v>7</v>
      </c>
      <c r="L7" s="68">
        <f t="shared" ref="L7:R7" si="1">SUMIF(L$12:L$23,"&lt;&gt;#NV")</f>
        <v>12670</v>
      </c>
      <c r="M7" s="68">
        <f t="shared" si="1"/>
        <v>12311</v>
      </c>
      <c r="N7" s="68">
        <f t="shared" si="1"/>
        <v>10660</v>
      </c>
      <c r="O7" s="68">
        <f t="shared" si="1"/>
        <v>10081</v>
      </c>
      <c r="P7" s="68">
        <f t="shared" si="1"/>
        <v>6553</v>
      </c>
      <c r="Q7" s="68">
        <f t="shared" si="1"/>
        <v>4515</v>
      </c>
      <c r="R7" s="68">
        <f t="shared" si="1"/>
        <v>4452</v>
      </c>
      <c r="S7" s="56" t="s">
        <v>66</v>
      </c>
      <c r="T7" s="36"/>
      <c r="U7" s="68">
        <f t="shared" ref="U7:AA7" ca="1" si="2">SUMIF(U$12:U$23,"&lt;&gt;#NV")</f>
        <v>6385680</v>
      </c>
      <c r="V7" s="68">
        <f t="shared" ca="1" si="2"/>
        <v>5170620</v>
      </c>
      <c r="W7" s="68">
        <f t="shared" ca="1" si="2"/>
        <v>8314800</v>
      </c>
      <c r="X7" s="68">
        <f t="shared" ca="1" si="2"/>
        <v>13528702</v>
      </c>
      <c r="Y7" s="68">
        <f t="shared" ca="1" si="2"/>
        <v>2981615</v>
      </c>
      <c r="Z7" s="68">
        <f t="shared" ca="1" si="2"/>
        <v>1408680</v>
      </c>
      <c r="AA7" s="68">
        <f t="shared" ca="1" si="2"/>
        <v>5591712</v>
      </c>
      <c r="AB7" s="69">
        <f ca="1">SUM(U7:AA7)</f>
        <v>43381809</v>
      </c>
      <c r="AC7" s="64"/>
    </row>
    <row r="8" spans="7:31" ht="15" customHeight="1" x14ac:dyDescent="0.25">
      <c r="G8" s="73">
        <f>COUNT(L12:L23)</f>
        <v>12</v>
      </c>
      <c r="K8" s="71" t="str">
        <f>INDEX($K$12:$K$23,$G$8,1)</f>
        <v>Dezember</v>
      </c>
      <c r="L8" s="46"/>
      <c r="M8" s="46"/>
      <c r="N8" s="46"/>
      <c r="O8" s="46"/>
      <c r="P8" s="46"/>
      <c r="Q8" s="46"/>
      <c r="R8" s="46"/>
      <c r="S8" s="55"/>
      <c r="U8" s="46"/>
      <c r="V8" s="46"/>
      <c r="W8" s="46"/>
      <c r="X8" s="46"/>
      <c r="Y8" s="46"/>
      <c r="Z8" s="46"/>
      <c r="AA8" s="46"/>
      <c r="AB8" s="60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4" t="s">
        <v>14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78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78</v>
      </c>
      <c r="AA11" s="13" t="s">
        <v>5</v>
      </c>
      <c r="AB11" s="59" t="s">
        <v>68</v>
      </c>
      <c r="AC11" s="64" t="s">
        <v>69</v>
      </c>
    </row>
    <row r="12" spans="7:31" x14ac:dyDescent="0.25">
      <c r="G12" s="5">
        <v>1</v>
      </c>
      <c r="K12" s="8" t="s">
        <v>37</v>
      </c>
      <c r="L12" s="11">
        <v>712</v>
      </c>
      <c r="M12" s="11">
        <v>800</v>
      </c>
      <c r="N12" s="11">
        <v>541</v>
      </c>
      <c r="O12" s="11">
        <v>591</v>
      </c>
      <c r="P12" s="11">
        <v>381</v>
      </c>
      <c r="Q12" s="11">
        <v>313</v>
      </c>
      <c r="R12" s="11">
        <v>271</v>
      </c>
      <c r="U12" s="68">
        <f t="shared" ref="U12:U23" ca="1" si="3">L12*U$5</f>
        <v>358848</v>
      </c>
      <c r="V12" s="68">
        <f t="shared" ref="V12:V23" ca="1" si="4">M12*V$5</f>
        <v>336000</v>
      </c>
      <c r="W12" s="68">
        <f t="shared" ref="W12:W23" ca="1" si="5">N12*W$5</f>
        <v>421980</v>
      </c>
      <c r="X12" s="68">
        <f t="shared" ref="X12:X23" ca="1" si="6">O12*X$5</f>
        <v>793122</v>
      </c>
      <c r="Y12" s="68">
        <f t="shared" ref="Y12:Y23" ca="1" si="7">P12*Y$5</f>
        <v>173355</v>
      </c>
      <c r="Z12" s="68">
        <f t="shared" ref="Z12:Z23" ca="1" si="8">Q12*Z$5</f>
        <v>97656</v>
      </c>
      <c r="AA12" s="68">
        <f t="shared" ref="AA12:AA23" ca="1" si="9">R12*AA$5</f>
        <v>340376</v>
      </c>
      <c r="AB12" s="69">
        <f ca="1">SUM(U12:AA12)</f>
        <v>2521337</v>
      </c>
      <c r="AC12" s="74">
        <f ca="1">RANK($AB12,OFFSET($AB$12:$AB$23,0,0,$G$8,1),0)</f>
        <v>10</v>
      </c>
    </row>
    <row r="13" spans="7:31" x14ac:dyDescent="0.25">
      <c r="G13" s="5">
        <v>2</v>
      </c>
      <c r="K13" s="8" t="s">
        <v>38</v>
      </c>
      <c r="L13" s="11">
        <v>896</v>
      </c>
      <c r="M13" s="11">
        <v>786</v>
      </c>
      <c r="N13" s="11">
        <v>925</v>
      </c>
      <c r="O13" s="11">
        <v>835</v>
      </c>
      <c r="P13" s="11">
        <v>585</v>
      </c>
      <c r="Q13" s="11">
        <v>360</v>
      </c>
      <c r="R13" s="11">
        <v>362</v>
      </c>
      <c r="U13" s="68">
        <f t="shared" ca="1" si="3"/>
        <v>451584</v>
      </c>
      <c r="V13" s="68">
        <f t="shared" ca="1" si="4"/>
        <v>330120</v>
      </c>
      <c r="W13" s="68">
        <f t="shared" ca="1" si="5"/>
        <v>721500</v>
      </c>
      <c r="X13" s="68">
        <f t="shared" ca="1" si="6"/>
        <v>1120570</v>
      </c>
      <c r="Y13" s="68">
        <f t="shared" ca="1" si="7"/>
        <v>266175</v>
      </c>
      <c r="Z13" s="68">
        <f t="shared" ca="1" si="8"/>
        <v>112320</v>
      </c>
      <c r="AA13" s="68">
        <f t="shared" ca="1" si="9"/>
        <v>454672</v>
      </c>
      <c r="AB13" s="69">
        <f t="shared" ref="AB13:AB23" ca="1" si="10">SUM(U13:AA13)</f>
        <v>3456941</v>
      </c>
      <c r="AC13" s="74">
        <f t="shared" ref="AC13:AC23" ca="1" si="11">RANK($AB13,OFFSET($AB$12:$AB$23,0,0,$G$8,1),0)</f>
        <v>7</v>
      </c>
    </row>
    <row r="14" spans="7:31" x14ac:dyDescent="0.25">
      <c r="G14" s="5">
        <v>3</v>
      </c>
      <c r="K14" s="8" t="s">
        <v>39</v>
      </c>
      <c r="L14" s="11">
        <v>1292</v>
      </c>
      <c r="M14" s="11">
        <v>1064</v>
      </c>
      <c r="N14" s="11">
        <v>1092</v>
      </c>
      <c r="O14" s="11">
        <v>987</v>
      </c>
      <c r="P14" s="11">
        <v>611</v>
      </c>
      <c r="Q14" s="11">
        <v>493</v>
      </c>
      <c r="R14" s="11">
        <v>449</v>
      </c>
      <c r="U14" s="68">
        <f t="shared" ca="1" si="3"/>
        <v>651168</v>
      </c>
      <c r="V14" s="68">
        <f t="shared" ca="1" si="4"/>
        <v>446880</v>
      </c>
      <c r="W14" s="68">
        <f t="shared" ca="1" si="5"/>
        <v>851760</v>
      </c>
      <c r="X14" s="68">
        <f t="shared" ca="1" si="6"/>
        <v>1324554</v>
      </c>
      <c r="Y14" s="68">
        <f t="shared" ca="1" si="7"/>
        <v>278005</v>
      </c>
      <c r="Z14" s="68">
        <f t="shared" ca="1" si="8"/>
        <v>153816</v>
      </c>
      <c r="AA14" s="68">
        <f t="shared" ca="1" si="9"/>
        <v>563944</v>
      </c>
      <c r="AB14" s="69">
        <f t="shared" ca="1" si="10"/>
        <v>4270127</v>
      </c>
      <c r="AC14" s="74">
        <f t="shared" ca="1" si="11"/>
        <v>4</v>
      </c>
    </row>
    <row r="15" spans="7:31" x14ac:dyDescent="0.25">
      <c r="G15" s="5">
        <v>4</v>
      </c>
      <c r="K15" s="8" t="s">
        <v>40</v>
      </c>
      <c r="L15" s="11">
        <v>1271</v>
      </c>
      <c r="M15" s="11">
        <v>1247</v>
      </c>
      <c r="N15" s="11">
        <v>1079</v>
      </c>
      <c r="O15" s="11">
        <v>950</v>
      </c>
      <c r="P15" s="11">
        <v>689</v>
      </c>
      <c r="Q15" s="11">
        <v>300</v>
      </c>
      <c r="R15" s="11">
        <v>445</v>
      </c>
      <c r="U15" s="68">
        <f t="shared" ca="1" si="3"/>
        <v>640584</v>
      </c>
      <c r="V15" s="68">
        <f t="shared" ca="1" si="4"/>
        <v>523740</v>
      </c>
      <c r="W15" s="68">
        <f t="shared" ca="1" si="5"/>
        <v>841620</v>
      </c>
      <c r="X15" s="68">
        <f t="shared" ca="1" si="6"/>
        <v>1274900</v>
      </c>
      <c r="Y15" s="68">
        <f t="shared" ca="1" si="7"/>
        <v>313495</v>
      </c>
      <c r="Z15" s="68">
        <f t="shared" ca="1" si="8"/>
        <v>93600</v>
      </c>
      <c r="AA15" s="68">
        <f t="shared" ca="1" si="9"/>
        <v>558920</v>
      </c>
      <c r="AB15" s="69">
        <f t="shared" ca="1" si="10"/>
        <v>4246859</v>
      </c>
      <c r="AC15" s="74">
        <f t="shared" ca="1" si="11"/>
        <v>5</v>
      </c>
    </row>
    <row r="16" spans="7:31" x14ac:dyDescent="0.25">
      <c r="G16" s="5">
        <v>5</v>
      </c>
      <c r="K16" s="8" t="s">
        <v>41</v>
      </c>
      <c r="L16" s="11">
        <v>1158</v>
      </c>
      <c r="M16" s="11">
        <v>1060</v>
      </c>
      <c r="N16" s="11">
        <v>742</v>
      </c>
      <c r="O16" s="11">
        <v>696</v>
      </c>
      <c r="P16" s="11">
        <v>561</v>
      </c>
      <c r="Q16" s="11">
        <v>389</v>
      </c>
      <c r="R16" s="11">
        <v>307</v>
      </c>
      <c r="U16" s="68">
        <f t="shared" ca="1" si="3"/>
        <v>583632</v>
      </c>
      <c r="V16" s="68">
        <f t="shared" ca="1" si="4"/>
        <v>445200</v>
      </c>
      <c r="W16" s="68">
        <f t="shared" ca="1" si="5"/>
        <v>578760</v>
      </c>
      <c r="X16" s="68">
        <f t="shared" ca="1" si="6"/>
        <v>934032</v>
      </c>
      <c r="Y16" s="68">
        <f t="shared" ca="1" si="7"/>
        <v>255255</v>
      </c>
      <c r="Z16" s="68">
        <f t="shared" ca="1" si="8"/>
        <v>121368</v>
      </c>
      <c r="AA16" s="68">
        <f t="shared" ca="1" si="9"/>
        <v>385592</v>
      </c>
      <c r="AB16" s="69">
        <f t="shared" ca="1" si="10"/>
        <v>3303839</v>
      </c>
      <c r="AC16" s="74">
        <f t="shared" ca="1" si="11"/>
        <v>8</v>
      </c>
    </row>
    <row r="17" spans="7:29" x14ac:dyDescent="0.25">
      <c r="G17" s="5">
        <v>6</v>
      </c>
      <c r="K17" s="8" t="s">
        <v>42</v>
      </c>
      <c r="L17" s="11">
        <v>1178</v>
      </c>
      <c r="M17" s="11">
        <v>1283</v>
      </c>
      <c r="N17" s="11">
        <v>1077</v>
      </c>
      <c r="O17" s="11">
        <v>1103</v>
      </c>
      <c r="P17" s="11">
        <v>714</v>
      </c>
      <c r="Q17" s="11">
        <v>603</v>
      </c>
      <c r="R17" s="11">
        <v>477</v>
      </c>
      <c r="U17" s="68">
        <f t="shared" ca="1" si="3"/>
        <v>593712</v>
      </c>
      <c r="V17" s="68">
        <f t="shared" ca="1" si="4"/>
        <v>538860</v>
      </c>
      <c r="W17" s="68">
        <f t="shared" ca="1" si="5"/>
        <v>840060</v>
      </c>
      <c r="X17" s="68">
        <f t="shared" ca="1" si="6"/>
        <v>1480226</v>
      </c>
      <c r="Y17" s="68">
        <f t="shared" ca="1" si="7"/>
        <v>324870</v>
      </c>
      <c r="Z17" s="68">
        <f t="shared" ca="1" si="8"/>
        <v>188136</v>
      </c>
      <c r="AA17" s="68">
        <f t="shared" ca="1" si="9"/>
        <v>599112</v>
      </c>
      <c r="AB17" s="69">
        <f t="shared" ca="1" si="10"/>
        <v>4564976</v>
      </c>
      <c r="AC17" s="74">
        <f t="shared" ca="1" si="11"/>
        <v>3</v>
      </c>
    </row>
    <row r="18" spans="7:29" x14ac:dyDescent="0.25">
      <c r="G18" s="5">
        <v>7</v>
      </c>
      <c r="K18" s="8" t="s">
        <v>43</v>
      </c>
      <c r="L18" s="11">
        <v>1298</v>
      </c>
      <c r="M18" s="11">
        <v>1599</v>
      </c>
      <c r="N18" s="11">
        <v>1130</v>
      </c>
      <c r="O18" s="11">
        <v>1324</v>
      </c>
      <c r="P18" s="11">
        <v>733</v>
      </c>
      <c r="Q18" s="11">
        <v>466</v>
      </c>
      <c r="R18" s="11">
        <v>583</v>
      </c>
      <c r="U18" s="68">
        <f t="shared" ca="1" si="3"/>
        <v>654192</v>
      </c>
      <c r="V18" s="68">
        <f t="shared" ca="1" si="4"/>
        <v>671580</v>
      </c>
      <c r="W18" s="68">
        <f t="shared" ca="1" si="5"/>
        <v>881400</v>
      </c>
      <c r="X18" s="68">
        <f t="shared" ca="1" si="6"/>
        <v>1776808</v>
      </c>
      <c r="Y18" s="68">
        <f t="shared" ca="1" si="7"/>
        <v>333515</v>
      </c>
      <c r="Z18" s="68">
        <f t="shared" ca="1" si="8"/>
        <v>145392</v>
      </c>
      <c r="AA18" s="68">
        <f t="shared" ca="1" si="9"/>
        <v>732248</v>
      </c>
      <c r="AB18" s="69">
        <f t="shared" ca="1" si="10"/>
        <v>5195135</v>
      </c>
      <c r="AC18" s="74">
        <f t="shared" ca="1" si="11"/>
        <v>1</v>
      </c>
    </row>
    <row r="19" spans="7:29" x14ac:dyDescent="0.25">
      <c r="G19" s="5">
        <v>8</v>
      </c>
      <c r="K19" s="8" t="s">
        <v>44</v>
      </c>
      <c r="L19" s="11">
        <v>1462</v>
      </c>
      <c r="M19" s="11">
        <v>1376</v>
      </c>
      <c r="N19" s="11">
        <v>1224</v>
      </c>
      <c r="O19" s="11">
        <v>1171</v>
      </c>
      <c r="P19" s="11">
        <v>689</v>
      </c>
      <c r="Q19" s="11">
        <v>450</v>
      </c>
      <c r="R19" s="11">
        <v>538</v>
      </c>
      <c r="U19" s="68">
        <f t="shared" ca="1" si="3"/>
        <v>736848</v>
      </c>
      <c r="V19" s="68">
        <f t="shared" ca="1" si="4"/>
        <v>577920</v>
      </c>
      <c r="W19" s="68">
        <f t="shared" ca="1" si="5"/>
        <v>954720</v>
      </c>
      <c r="X19" s="68">
        <f t="shared" ca="1" si="6"/>
        <v>1571482</v>
      </c>
      <c r="Y19" s="68">
        <f t="shared" ca="1" si="7"/>
        <v>313495</v>
      </c>
      <c r="Z19" s="68">
        <f t="shared" ca="1" si="8"/>
        <v>140400</v>
      </c>
      <c r="AA19" s="68">
        <f t="shared" ca="1" si="9"/>
        <v>675728</v>
      </c>
      <c r="AB19" s="69">
        <f t="shared" ca="1" si="10"/>
        <v>4970593</v>
      </c>
      <c r="AC19" s="74">
        <f t="shared" ca="1" si="11"/>
        <v>2</v>
      </c>
    </row>
    <row r="20" spans="7:29" x14ac:dyDescent="0.25">
      <c r="G20" s="5">
        <v>9</v>
      </c>
      <c r="K20" s="8" t="s">
        <v>45</v>
      </c>
      <c r="L20" s="11">
        <v>1019</v>
      </c>
      <c r="M20" s="11">
        <v>895</v>
      </c>
      <c r="N20" s="11">
        <v>950</v>
      </c>
      <c r="O20" s="11">
        <v>930</v>
      </c>
      <c r="P20" s="11">
        <v>581</v>
      </c>
      <c r="Q20" s="11">
        <v>438</v>
      </c>
      <c r="R20" s="11">
        <v>354</v>
      </c>
      <c r="U20" s="68">
        <f t="shared" ca="1" si="3"/>
        <v>513576</v>
      </c>
      <c r="V20" s="68">
        <f t="shared" ca="1" si="4"/>
        <v>375900</v>
      </c>
      <c r="W20" s="68">
        <f t="shared" ca="1" si="5"/>
        <v>741000</v>
      </c>
      <c r="X20" s="68">
        <f t="shared" ca="1" si="6"/>
        <v>1248060</v>
      </c>
      <c r="Y20" s="68">
        <f t="shared" ca="1" si="7"/>
        <v>264355</v>
      </c>
      <c r="Z20" s="68">
        <f t="shared" ca="1" si="8"/>
        <v>136656</v>
      </c>
      <c r="AA20" s="68">
        <f t="shared" ca="1" si="9"/>
        <v>444624</v>
      </c>
      <c r="AB20" s="69">
        <f t="shared" ca="1" si="10"/>
        <v>3724171</v>
      </c>
      <c r="AC20" s="74">
        <f t="shared" ca="1" si="11"/>
        <v>6</v>
      </c>
    </row>
    <row r="21" spans="7:29" x14ac:dyDescent="0.25">
      <c r="G21" s="5">
        <v>10</v>
      </c>
      <c r="K21" s="8" t="s">
        <v>46</v>
      </c>
      <c r="L21" s="11">
        <v>939</v>
      </c>
      <c r="M21" s="11">
        <v>920</v>
      </c>
      <c r="N21" s="11">
        <v>711</v>
      </c>
      <c r="O21" s="11">
        <v>554</v>
      </c>
      <c r="P21" s="11">
        <v>353</v>
      </c>
      <c r="Q21" s="11">
        <v>261</v>
      </c>
      <c r="R21" s="11">
        <v>227</v>
      </c>
      <c r="U21" s="68">
        <f t="shared" ca="1" si="3"/>
        <v>473256</v>
      </c>
      <c r="V21" s="68">
        <f t="shared" ca="1" si="4"/>
        <v>386400</v>
      </c>
      <c r="W21" s="68">
        <f t="shared" ca="1" si="5"/>
        <v>554580</v>
      </c>
      <c r="X21" s="68">
        <f t="shared" ca="1" si="6"/>
        <v>743468</v>
      </c>
      <c r="Y21" s="68">
        <f t="shared" ca="1" si="7"/>
        <v>160615</v>
      </c>
      <c r="Z21" s="68">
        <f t="shared" ca="1" si="8"/>
        <v>81432</v>
      </c>
      <c r="AA21" s="68">
        <f t="shared" ca="1" si="9"/>
        <v>285112</v>
      </c>
      <c r="AB21" s="69">
        <f t="shared" ca="1" si="10"/>
        <v>2684863</v>
      </c>
      <c r="AC21" s="74">
        <f t="shared" ca="1" si="11"/>
        <v>9</v>
      </c>
    </row>
    <row r="22" spans="7:29" x14ac:dyDescent="0.25">
      <c r="G22" s="5">
        <v>11</v>
      </c>
      <c r="K22" s="8" t="s">
        <v>47</v>
      </c>
      <c r="L22" s="11">
        <v>877</v>
      </c>
      <c r="M22" s="11">
        <v>566</v>
      </c>
      <c r="N22" s="11">
        <v>623</v>
      </c>
      <c r="O22" s="11">
        <v>423</v>
      </c>
      <c r="P22" s="11">
        <v>332</v>
      </c>
      <c r="Q22" s="11">
        <v>237</v>
      </c>
      <c r="R22" s="11">
        <v>219</v>
      </c>
      <c r="U22" s="68">
        <f t="shared" ca="1" si="3"/>
        <v>442008</v>
      </c>
      <c r="V22" s="68">
        <f t="shared" ca="1" si="4"/>
        <v>237720</v>
      </c>
      <c r="W22" s="68">
        <f t="shared" ca="1" si="5"/>
        <v>485940</v>
      </c>
      <c r="X22" s="68">
        <f t="shared" ca="1" si="6"/>
        <v>567666</v>
      </c>
      <c r="Y22" s="68">
        <f t="shared" ca="1" si="7"/>
        <v>151060</v>
      </c>
      <c r="Z22" s="68">
        <f t="shared" ca="1" si="8"/>
        <v>73944</v>
      </c>
      <c r="AA22" s="68">
        <f t="shared" ca="1" si="9"/>
        <v>275064</v>
      </c>
      <c r="AB22" s="69">
        <f t="shared" ca="1" si="10"/>
        <v>2233402</v>
      </c>
      <c r="AC22" s="74">
        <f t="shared" ca="1" si="11"/>
        <v>11</v>
      </c>
    </row>
    <row r="23" spans="7:29" x14ac:dyDescent="0.25">
      <c r="G23" s="5">
        <v>12</v>
      </c>
      <c r="K23" s="8" t="s">
        <v>48</v>
      </c>
      <c r="L23" s="11">
        <v>568</v>
      </c>
      <c r="M23" s="11">
        <v>715</v>
      </c>
      <c r="N23" s="11">
        <v>566</v>
      </c>
      <c r="O23" s="11">
        <v>517</v>
      </c>
      <c r="P23" s="11">
        <v>324</v>
      </c>
      <c r="Q23" s="11">
        <v>205</v>
      </c>
      <c r="R23" s="11">
        <v>220</v>
      </c>
      <c r="U23" s="68">
        <f t="shared" ca="1" si="3"/>
        <v>286272</v>
      </c>
      <c r="V23" s="68">
        <f t="shared" ca="1" si="4"/>
        <v>300300</v>
      </c>
      <c r="W23" s="68">
        <f t="shared" ca="1" si="5"/>
        <v>441480</v>
      </c>
      <c r="X23" s="68">
        <f t="shared" ca="1" si="6"/>
        <v>693814</v>
      </c>
      <c r="Y23" s="68">
        <f t="shared" ca="1" si="7"/>
        <v>147420</v>
      </c>
      <c r="Z23" s="68">
        <f t="shared" ca="1" si="8"/>
        <v>63960</v>
      </c>
      <c r="AA23" s="68">
        <f t="shared" ca="1" si="9"/>
        <v>276320</v>
      </c>
      <c r="AB23" s="69">
        <f t="shared" ca="1" si="10"/>
        <v>2209566</v>
      </c>
      <c r="AC23" s="74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E23"/>
  <sheetViews>
    <sheetView workbookViewId="0">
      <pane ySplit="11" topLeftCell="A12" activePane="bottomLeft" state="frozenSplit"/>
      <selection activeCell="X31" sqref="X31"/>
      <selection pane="bottomLeft"/>
    </sheetView>
  </sheetViews>
  <sheetFormatPr baseColWidth="10" defaultRowHeight="15" x14ac:dyDescent="0.2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8"/>
    <col min="12" max="18" width="6.7109375" style="11" customWidth="1"/>
    <col min="19" max="19" width="3.7109375" style="49" customWidth="1"/>
    <col min="20" max="20" width="5.7109375" style="11" customWidth="1"/>
    <col min="21" max="27" width="9.7109375" style="11" customWidth="1"/>
    <col min="28" max="28" width="11.42578125" style="57"/>
    <col min="29" max="29" width="5.28515625" style="64" bestFit="1" customWidth="1"/>
    <col min="30" max="16384" width="11.42578125" style="1"/>
  </cols>
  <sheetData>
    <row r="1" spans="7:31" ht="8.1" customHeight="1" x14ac:dyDescent="0.25"/>
    <row r="2" spans="7:31" s="6" customFormat="1" ht="8.1" customHeight="1" x14ac:dyDescent="0.25">
      <c r="G2" s="5"/>
      <c r="K2" s="29"/>
      <c r="L2" s="11"/>
      <c r="M2" s="11"/>
      <c r="N2" s="11"/>
      <c r="O2" s="11"/>
      <c r="P2" s="11"/>
      <c r="Q2" s="11"/>
      <c r="R2" s="11"/>
      <c r="S2" s="49"/>
      <c r="T2" s="11"/>
      <c r="U2" s="11"/>
      <c r="V2" s="11"/>
      <c r="W2" s="11"/>
      <c r="X2" s="11"/>
      <c r="Y2" s="11"/>
      <c r="Z2" s="11"/>
      <c r="AA2" s="11"/>
      <c r="AB2" s="57"/>
      <c r="AC2" s="64"/>
    </row>
    <row r="3" spans="7:31" s="9" customFormat="1" ht="15" customHeight="1" x14ac:dyDescent="0.25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0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7" customFormat="1" ht="15" customHeight="1" x14ac:dyDescent="0.25">
      <c r="S4" s="51"/>
      <c r="T4" s="47" t="s">
        <v>65</v>
      </c>
      <c r="U4" s="47">
        <v>1</v>
      </c>
      <c r="V4" s="47">
        <v>2</v>
      </c>
      <c r="W4" s="47">
        <v>3</v>
      </c>
      <c r="X4" s="47">
        <v>4</v>
      </c>
      <c r="Y4" s="47">
        <v>5</v>
      </c>
      <c r="Z4" s="47">
        <v>6</v>
      </c>
      <c r="AA4" s="47">
        <v>7</v>
      </c>
      <c r="AB4" s="3"/>
      <c r="AC4" s="65"/>
    </row>
    <row r="5" spans="7:31" ht="15" customHeight="1" x14ac:dyDescent="0.25">
      <c r="S5" s="52">
        <v>3</v>
      </c>
      <c r="T5" s="54" t="s">
        <v>67</v>
      </c>
      <c r="U5" s="97">
        <f t="shared" ref="U5:AA5" ca="1" si="0">OFFSET(rP1.Knoten,U$4,$S$5)</f>
        <v>492</v>
      </c>
      <c r="V5" s="97">
        <f t="shared" ca="1" si="0"/>
        <v>400</v>
      </c>
      <c r="W5" s="97">
        <f t="shared" ca="1" si="0"/>
        <v>755</v>
      </c>
      <c r="X5" s="97">
        <f t="shared" ca="1" si="0"/>
        <v>1005</v>
      </c>
      <c r="Y5" s="97">
        <f t="shared" ca="1" si="0"/>
        <v>516</v>
      </c>
      <c r="Z5" s="97">
        <f t="shared" ca="1" si="0"/>
        <v>300</v>
      </c>
      <c r="AA5" s="97">
        <f t="shared" ca="1" si="0"/>
        <v>0</v>
      </c>
      <c r="AB5" s="58"/>
      <c r="AC5" s="66"/>
    </row>
    <row r="6" spans="7:31" s="6" customFormat="1" ht="8.1" customHeight="1" thickBot="1" x14ac:dyDescent="0.3">
      <c r="G6" s="5"/>
      <c r="K6" s="29"/>
      <c r="L6" s="11"/>
      <c r="M6" s="11"/>
      <c r="N6" s="11"/>
      <c r="O6" s="11"/>
      <c r="P6" s="11"/>
      <c r="Q6" s="11"/>
      <c r="R6" s="11"/>
      <c r="S6" s="49"/>
      <c r="T6" s="11"/>
      <c r="U6" s="11"/>
      <c r="V6" s="11"/>
      <c r="W6" s="11"/>
      <c r="X6" s="11"/>
      <c r="Y6" s="11"/>
      <c r="Z6" s="11"/>
      <c r="AA6" s="11"/>
      <c r="AB6" s="57"/>
      <c r="AC6" s="64"/>
    </row>
    <row r="7" spans="7:31" s="4" customFormat="1" ht="15" customHeight="1" x14ac:dyDescent="0.25">
      <c r="G7" s="5"/>
      <c r="K7" s="67" t="s">
        <v>8</v>
      </c>
      <c r="L7" s="68">
        <f t="shared" ref="L7:R7" si="1">SUMIF(L$12:L$23,"&lt;&gt;#NV")</f>
        <v>13892</v>
      </c>
      <c r="M7" s="68">
        <f t="shared" si="1"/>
        <v>12250</v>
      </c>
      <c r="N7" s="68">
        <f t="shared" si="1"/>
        <v>9413</v>
      </c>
      <c r="O7" s="68">
        <f t="shared" si="1"/>
        <v>7801</v>
      </c>
      <c r="P7" s="68">
        <f t="shared" si="1"/>
        <v>4646</v>
      </c>
      <c r="Q7" s="68">
        <f t="shared" si="1"/>
        <v>2696</v>
      </c>
      <c r="R7" s="68">
        <f t="shared" si="1"/>
        <v>0</v>
      </c>
      <c r="S7" s="56" t="s">
        <v>66</v>
      </c>
      <c r="T7" s="36"/>
      <c r="U7" s="68">
        <f t="shared" ref="U7:AA7" ca="1" si="2">SUMIF(U$12:U$23,"&lt;&gt;#NV")</f>
        <v>6834864</v>
      </c>
      <c r="V7" s="68">
        <f t="shared" ca="1" si="2"/>
        <v>4900000</v>
      </c>
      <c r="W7" s="68">
        <f t="shared" ca="1" si="2"/>
        <v>7106815</v>
      </c>
      <c r="X7" s="68">
        <f t="shared" ca="1" si="2"/>
        <v>7840005</v>
      </c>
      <c r="Y7" s="68">
        <f t="shared" ca="1" si="2"/>
        <v>2397336</v>
      </c>
      <c r="Z7" s="68">
        <f t="shared" ca="1" si="2"/>
        <v>808800</v>
      </c>
      <c r="AA7" s="68">
        <f t="shared" si="2"/>
        <v>0</v>
      </c>
      <c r="AB7" s="69">
        <f ca="1">SUM(U7:AA7)</f>
        <v>29887820</v>
      </c>
      <c r="AC7" s="64"/>
    </row>
    <row r="8" spans="7:31" ht="15" customHeight="1" x14ac:dyDescent="0.25">
      <c r="G8" s="73">
        <f>COUNT(L12:L23)</f>
        <v>12</v>
      </c>
      <c r="K8" s="71" t="str">
        <f>INDEX($K$12:$K$23,$G$8,1)</f>
        <v>Dezember</v>
      </c>
      <c r="L8" s="46"/>
      <c r="M8" s="46"/>
      <c r="N8" s="46"/>
      <c r="O8" s="46"/>
      <c r="P8" s="46"/>
      <c r="Q8" s="46"/>
      <c r="R8" s="46"/>
      <c r="S8" s="55"/>
      <c r="U8" s="46"/>
      <c r="V8" s="46"/>
      <c r="W8" s="46"/>
      <c r="X8" s="46"/>
      <c r="Y8" s="46"/>
      <c r="Z8" s="46"/>
      <c r="AA8" s="46"/>
      <c r="AB8" s="60"/>
    </row>
    <row r="9" spans="7:31" ht="8.1" customHeight="1" x14ac:dyDescent="0.25"/>
    <row r="10" spans="7:31" ht="8.1" customHeight="1" x14ac:dyDescent="0.25"/>
    <row r="11" spans="7:31" ht="52.5" x14ac:dyDescent="0.25">
      <c r="G11" s="5">
        <v>0</v>
      </c>
      <c r="K11" s="14" t="s">
        <v>14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78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78</v>
      </c>
      <c r="AA11" s="13" t="s">
        <v>5</v>
      </c>
      <c r="AB11" s="59" t="s">
        <v>68</v>
      </c>
      <c r="AC11" s="64" t="s">
        <v>69</v>
      </c>
    </row>
    <row r="12" spans="7:31" x14ac:dyDescent="0.25">
      <c r="G12" s="5">
        <v>1</v>
      </c>
      <c r="K12" s="8" t="s">
        <v>37</v>
      </c>
      <c r="L12" s="11">
        <v>755</v>
      </c>
      <c r="M12" s="11">
        <v>781</v>
      </c>
      <c r="N12" s="11">
        <v>480</v>
      </c>
      <c r="O12" s="11">
        <v>460</v>
      </c>
      <c r="P12" s="11">
        <v>259</v>
      </c>
      <c r="Q12" s="11">
        <v>189</v>
      </c>
      <c r="R12" s="11" t="e">
        <v>#N/A</v>
      </c>
      <c r="U12" s="68">
        <f t="shared" ref="U12:U23" ca="1" si="3">L12*U$5</f>
        <v>371460</v>
      </c>
      <c r="V12" s="68">
        <f t="shared" ref="V12:V23" ca="1" si="4">M12*V$5</f>
        <v>312400</v>
      </c>
      <c r="W12" s="68">
        <f t="shared" ref="W12:W23" ca="1" si="5">N12*W$5</f>
        <v>362400</v>
      </c>
      <c r="X12" s="68">
        <f t="shared" ref="X12:X23" ca="1" si="6">O12*X$5</f>
        <v>462300</v>
      </c>
      <c r="Y12" s="68">
        <f t="shared" ref="Y12:Y23" ca="1" si="7">P12*Y$5</f>
        <v>133644</v>
      </c>
      <c r="Z12" s="68">
        <f t="shared" ref="Z12:Z23" ca="1" si="8">Q12*Z$5</f>
        <v>56700</v>
      </c>
      <c r="AA12" s="68"/>
      <c r="AB12" s="69">
        <f ca="1">SUM(U12:AA12)</f>
        <v>1698904</v>
      </c>
      <c r="AC12" s="74">
        <f ca="1">RANK($AB12,OFFSET($AB$12:$AB$23,0,0,$G$8,1),0)</f>
        <v>10</v>
      </c>
    </row>
    <row r="13" spans="7:31" x14ac:dyDescent="0.25">
      <c r="G13" s="5">
        <v>2</v>
      </c>
      <c r="K13" s="8" t="s">
        <v>38</v>
      </c>
      <c r="L13" s="11">
        <v>1027</v>
      </c>
      <c r="M13" s="11">
        <v>766</v>
      </c>
      <c r="N13" s="11">
        <v>801</v>
      </c>
      <c r="O13" s="11">
        <v>631</v>
      </c>
      <c r="P13" s="11">
        <v>430</v>
      </c>
      <c r="Q13" s="11">
        <v>187</v>
      </c>
      <c r="R13" s="11" t="e">
        <v>#N/A</v>
      </c>
      <c r="U13" s="68">
        <f t="shared" ca="1" si="3"/>
        <v>505284</v>
      </c>
      <c r="V13" s="68">
        <f t="shared" ca="1" si="4"/>
        <v>306400</v>
      </c>
      <c r="W13" s="68">
        <f t="shared" ca="1" si="5"/>
        <v>604755</v>
      </c>
      <c r="X13" s="68">
        <f t="shared" ca="1" si="6"/>
        <v>634155</v>
      </c>
      <c r="Y13" s="68">
        <f t="shared" ca="1" si="7"/>
        <v>221880</v>
      </c>
      <c r="Z13" s="68">
        <f t="shared" ca="1" si="8"/>
        <v>56100</v>
      </c>
      <c r="AA13" s="68"/>
      <c r="AB13" s="69">
        <f t="shared" ref="AB13:AB23" ca="1" si="9">SUM(U13:AA13)</f>
        <v>2328574</v>
      </c>
      <c r="AC13" s="74">
        <f t="shared" ref="AC13:AC23" ca="1" si="10">RANK($AB13,OFFSET($AB$12:$AB$23,0,0,$G$8,1),0)</f>
        <v>8</v>
      </c>
    </row>
    <row r="14" spans="7:31" x14ac:dyDescent="0.25">
      <c r="G14" s="5">
        <v>3</v>
      </c>
      <c r="K14" s="8" t="s">
        <v>39</v>
      </c>
      <c r="L14" s="11">
        <v>1438</v>
      </c>
      <c r="M14" s="11">
        <v>1095</v>
      </c>
      <c r="N14" s="11">
        <v>926</v>
      </c>
      <c r="O14" s="11">
        <v>784</v>
      </c>
      <c r="P14" s="11">
        <v>441</v>
      </c>
      <c r="Q14" s="11">
        <v>318</v>
      </c>
      <c r="R14" s="11" t="e">
        <v>#N/A</v>
      </c>
      <c r="U14" s="68">
        <f t="shared" ca="1" si="3"/>
        <v>707496</v>
      </c>
      <c r="V14" s="68">
        <f t="shared" ca="1" si="4"/>
        <v>438000</v>
      </c>
      <c r="W14" s="68">
        <f t="shared" ca="1" si="5"/>
        <v>699130</v>
      </c>
      <c r="X14" s="68">
        <f t="shared" ca="1" si="6"/>
        <v>787920</v>
      </c>
      <c r="Y14" s="68">
        <f t="shared" ca="1" si="7"/>
        <v>227556</v>
      </c>
      <c r="Z14" s="68">
        <f t="shared" ca="1" si="8"/>
        <v>95400</v>
      </c>
      <c r="AA14" s="68"/>
      <c r="AB14" s="69">
        <f t="shared" ca="1" si="9"/>
        <v>2955502</v>
      </c>
      <c r="AC14" s="74">
        <f t="shared" ca="1" si="10"/>
        <v>5</v>
      </c>
    </row>
    <row r="15" spans="7:31" x14ac:dyDescent="0.25">
      <c r="G15" s="5">
        <v>4</v>
      </c>
      <c r="K15" s="8" t="s">
        <v>40</v>
      </c>
      <c r="L15" s="11">
        <v>1362</v>
      </c>
      <c r="M15" s="11">
        <v>1297</v>
      </c>
      <c r="N15" s="11">
        <v>953</v>
      </c>
      <c r="O15" s="11">
        <v>776</v>
      </c>
      <c r="P15" s="11">
        <v>509</v>
      </c>
      <c r="Q15" s="11">
        <v>174</v>
      </c>
      <c r="R15" s="11" t="e">
        <v>#N/A</v>
      </c>
      <c r="U15" s="68">
        <f t="shared" ca="1" si="3"/>
        <v>670104</v>
      </c>
      <c r="V15" s="68">
        <f t="shared" ca="1" si="4"/>
        <v>518800</v>
      </c>
      <c r="W15" s="68">
        <f t="shared" ca="1" si="5"/>
        <v>719515</v>
      </c>
      <c r="X15" s="68">
        <f t="shared" ca="1" si="6"/>
        <v>779880</v>
      </c>
      <c r="Y15" s="68">
        <f t="shared" ca="1" si="7"/>
        <v>262644</v>
      </c>
      <c r="Z15" s="68">
        <f t="shared" ca="1" si="8"/>
        <v>52200</v>
      </c>
      <c r="AA15" s="68"/>
      <c r="AB15" s="69">
        <f t="shared" ca="1" si="9"/>
        <v>3003143</v>
      </c>
      <c r="AC15" s="74">
        <f t="shared" ca="1" si="10"/>
        <v>3</v>
      </c>
    </row>
    <row r="16" spans="7:31" x14ac:dyDescent="0.25">
      <c r="G16" s="5">
        <v>5</v>
      </c>
      <c r="K16" s="8" t="s">
        <v>41</v>
      </c>
      <c r="L16" s="11">
        <v>1287</v>
      </c>
      <c r="M16" s="11">
        <v>1038</v>
      </c>
      <c r="N16" s="11">
        <v>658</v>
      </c>
      <c r="O16" s="11">
        <v>527</v>
      </c>
      <c r="P16" s="11">
        <v>400</v>
      </c>
      <c r="Q16" s="11">
        <v>233</v>
      </c>
      <c r="R16" s="11" t="e">
        <v>#N/A</v>
      </c>
      <c r="U16" s="68">
        <f t="shared" ca="1" si="3"/>
        <v>633204</v>
      </c>
      <c r="V16" s="68">
        <f t="shared" ca="1" si="4"/>
        <v>415200</v>
      </c>
      <c r="W16" s="68">
        <f t="shared" ca="1" si="5"/>
        <v>496790</v>
      </c>
      <c r="X16" s="68">
        <f t="shared" ca="1" si="6"/>
        <v>529635</v>
      </c>
      <c r="Y16" s="68">
        <f t="shared" ca="1" si="7"/>
        <v>206400</v>
      </c>
      <c r="Z16" s="68">
        <f t="shared" ca="1" si="8"/>
        <v>69900</v>
      </c>
      <c r="AA16" s="68"/>
      <c r="AB16" s="69">
        <f t="shared" ca="1" si="9"/>
        <v>2351129</v>
      </c>
      <c r="AC16" s="74">
        <f t="shared" ca="1" si="10"/>
        <v>7</v>
      </c>
    </row>
    <row r="17" spans="7:29" x14ac:dyDescent="0.25">
      <c r="G17" s="5">
        <v>6</v>
      </c>
      <c r="K17" s="8" t="s">
        <v>42</v>
      </c>
      <c r="L17" s="11">
        <v>1302</v>
      </c>
      <c r="M17" s="11">
        <v>1229</v>
      </c>
      <c r="N17" s="11">
        <v>939</v>
      </c>
      <c r="O17" s="11">
        <v>782</v>
      </c>
      <c r="P17" s="11">
        <v>500</v>
      </c>
      <c r="Q17" s="11">
        <v>370</v>
      </c>
      <c r="R17" s="11" t="e">
        <v>#N/A</v>
      </c>
      <c r="U17" s="68">
        <f t="shared" ca="1" si="3"/>
        <v>640584</v>
      </c>
      <c r="V17" s="68">
        <f t="shared" ca="1" si="4"/>
        <v>491600</v>
      </c>
      <c r="W17" s="68">
        <f t="shared" ca="1" si="5"/>
        <v>708945</v>
      </c>
      <c r="X17" s="68">
        <f t="shared" ca="1" si="6"/>
        <v>785910</v>
      </c>
      <c r="Y17" s="68">
        <f t="shared" ca="1" si="7"/>
        <v>258000</v>
      </c>
      <c r="Z17" s="68">
        <f t="shared" ca="1" si="8"/>
        <v>111000</v>
      </c>
      <c r="AA17" s="68"/>
      <c r="AB17" s="69">
        <f t="shared" ca="1" si="9"/>
        <v>2996039</v>
      </c>
      <c r="AC17" s="74">
        <f t="shared" ca="1" si="10"/>
        <v>4</v>
      </c>
    </row>
    <row r="18" spans="7:29" x14ac:dyDescent="0.25">
      <c r="G18" s="5">
        <v>7</v>
      </c>
      <c r="K18" s="8" t="s">
        <v>43</v>
      </c>
      <c r="L18" s="11">
        <v>1431</v>
      </c>
      <c r="M18" s="11">
        <v>1553</v>
      </c>
      <c r="N18" s="11">
        <v>987</v>
      </c>
      <c r="O18" s="11">
        <v>1079</v>
      </c>
      <c r="P18" s="11">
        <v>522</v>
      </c>
      <c r="Q18" s="11">
        <v>261</v>
      </c>
      <c r="R18" s="11" t="e">
        <v>#N/A</v>
      </c>
      <c r="U18" s="68">
        <f t="shared" ca="1" si="3"/>
        <v>704052</v>
      </c>
      <c r="V18" s="68">
        <f t="shared" ca="1" si="4"/>
        <v>621200</v>
      </c>
      <c r="W18" s="68">
        <f t="shared" ca="1" si="5"/>
        <v>745185</v>
      </c>
      <c r="X18" s="68">
        <f t="shared" ca="1" si="6"/>
        <v>1084395</v>
      </c>
      <c r="Y18" s="68">
        <f t="shared" ca="1" si="7"/>
        <v>269352</v>
      </c>
      <c r="Z18" s="68">
        <f t="shared" ca="1" si="8"/>
        <v>78300</v>
      </c>
      <c r="AA18" s="68"/>
      <c r="AB18" s="69">
        <f t="shared" ca="1" si="9"/>
        <v>3502484</v>
      </c>
      <c r="AC18" s="74">
        <f t="shared" ca="1" si="10"/>
        <v>1</v>
      </c>
    </row>
    <row r="19" spans="7:29" x14ac:dyDescent="0.25">
      <c r="G19" s="5">
        <v>8</v>
      </c>
      <c r="K19" s="8" t="s">
        <v>44</v>
      </c>
      <c r="L19" s="11">
        <v>1574</v>
      </c>
      <c r="M19" s="11">
        <v>1408</v>
      </c>
      <c r="N19" s="11">
        <v>1088</v>
      </c>
      <c r="O19" s="11">
        <v>886</v>
      </c>
      <c r="P19" s="11">
        <v>473</v>
      </c>
      <c r="Q19" s="11">
        <v>269</v>
      </c>
      <c r="R19" s="11" t="e">
        <v>#N/A</v>
      </c>
      <c r="U19" s="68">
        <f t="shared" ca="1" si="3"/>
        <v>774408</v>
      </c>
      <c r="V19" s="68">
        <f t="shared" ca="1" si="4"/>
        <v>563200</v>
      </c>
      <c r="W19" s="68">
        <f t="shared" ca="1" si="5"/>
        <v>821440</v>
      </c>
      <c r="X19" s="68">
        <f t="shared" ca="1" si="6"/>
        <v>890430</v>
      </c>
      <c r="Y19" s="68">
        <f t="shared" ca="1" si="7"/>
        <v>244068</v>
      </c>
      <c r="Z19" s="68">
        <f t="shared" ca="1" si="8"/>
        <v>80700</v>
      </c>
      <c r="AA19" s="68"/>
      <c r="AB19" s="69">
        <f t="shared" ca="1" si="9"/>
        <v>3374246</v>
      </c>
      <c r="AC19" s="74">
        <f t="shared" ca="1" si="10"/>
        <v>2</v>
      </c>
    </row>
    <row r="20" spans="7:29" x14ac:dyDescent="0.25">
      <c r="G20" s="5">
        <v>9</v>
      </c>
      <c r="K20" s="8" t="s">
        <v>45</v>
      </c>
      <c r="L20" s="11">
        <v>1090</v>
      </c>
      <c r="M20" s="11">
        <v>864</v>
      </c>
      <c r="N20" s="11">
        <v>817</v>
      </c>
      <c r="O20" s="11">
        <v>703</v>
      </c>
      <c r="P20" s="11">
        <v>426</v>
      </c>
      <c r="Q20" s="11">
        <v>268</v>
      </c>
      <c r="R20" s="11" t="e">
        <v>#N/A</v>
      </c>
      <c r="U20" s="68">
        <f t="shared" ca="1" si="3"/>
        <v>536280</v>
      </c>
      <c r="V20" s="68">
        <f t="shared" ca="1" si="4"/>
        <v>345600</v>
      </c>
      <c r="W20" s="68">
        <f t="shared" ca="1" si="5"/>
        <v>616835</v>
      </c>
      <c r="X20" s="68">
        <f t="shared" ca="1" si="6"/>
        <v>706515</v>
      </c>
      <c r="Y20" s="68">
        <f t="shared" ca="1" si="7"/>
        <v>219816</v>
      </c>
      <c r="Z20" s="68">
        <f t="shared" ca="1" si="8"/>
        <v>80400</v>
      </c>
      <c r="AA20" s="68"/>
      <c r="AB20" s="69">
        <f t="shared" ca="1" si="9"/>
        <v>2505446</v>
      </c>
      <c r="AC20" s="74">
        <f t="shared" ca="1" si="10"/>
        <v>6</v>
      </c>
    </row>
    <row r="21" spans="7:29" x14ac:dyDescent="0.25">
      <c r="G21" s="5">
        <v>10</v>
      </c>
      <c r="K21" s="8" t="s">
        <v>46</v>
      </c>
      <c r="L21" s="11">
        <v>1093</v>
      </c>
      <c r="M21" s="11">
        <v>934</v>
      </c>
      <c r="N21" s="11">
        <v>652</v>
      </c>
      <c r="O21" s="11">
        <v>443</v>
      </c>
      <c r="P21" s="11">
        <v>257</v>
      </c>
      <c r="Q21" s="11">
        <v>164</v>
      </c>
      <c r="R21" s="11" t="e">
        <v>#N/A</v>
      </c>
      <c r="U21" s="68">
        <f t="shared" ca="1" si="3"/>
        <v>537756</v>
      </c>
      <c r="V21" s="68">
        <f t="shared" ca="1" si="4"/>
        <v>373600</v>
      </c>
      <c r="W21" s="68">
        <f t="shared" ca="1" si="5"/>
        <v>492260</v>
      </c>
      <c r="X21" s="68">
        <f t="shared" ca="1" si="6"/>
        <v>445215</v>
      </c>
      <c r="Y21" s="68">
        <f t="shared" ca="1" si="7"/>
        <v>132612</v>
      </c>
      <c r="Z21" s="68">
        <f t="shared" ca="1" si="8"/>
        <v>49200</v>
      </c>
      <c r="AA21" s="68"/>
      <c r="AB21" s="69">
        <f t="shared" ca="1" si="9"/>
        <v>2030643</v>
      </c>
      <c r="AC21" s="74">
        <f t="shared" ca="1" si="10"/>
        <v>9</v>
      </c>
    </row>
    <row r="22" spans="7:29" x14ac:dyDescent="0.25">
      <c r="G22" s="5">
        <v>11</v>
      </c>
      <c r="K22" s="8" t="s">
        <v>47</v>
      </c>
      <c r="L22" s="11">
        <v>912</v>
      </c>
      <c r="M22" s="11">
        <v>565</v>
      </c>
      <c r="N22" s="11">
        <v>593</v>
      </c>
      <c r="O22" s="11">
        <v>323</v>
      </c>
      <c r="P22" s="11">
        <v>219</v>
      </c>
      <c r="Q22" s="11">
        <v>136</v>
      </c>
      <c r="R22" s="11" t="e">
        <v>#N/A</v>
      </c>
      <c r="U22" s="68">
        <f t="shared" ca="1" si="3"/>
        <v>448704</v>
      </c>
      <c r="V22" s="68">
        <f t="shared" ca="1" si="4"/>
        <v>226000</v>
      </c>
      <c r="W22" s="68">
        <f t="shared" ca="1" si="5"/>
        <v>447715</v>
      </c>
      <c r="X22" s="68">
        <f t="shared" ca="1" si="6"/>
        <v>324615</v>
      </c>
      <c r="Y22" s="68">
        <f t="shared" ca="1" si="7"/>
        <v>113004</v>
      </c>
      <c r="Z22" s="68">
        <f t="shared" ca="1" si="8"/>
        <v>40800</v>
      </c>
      <c r="AA22" s="68"/>
      <c r="AB22" s="69">
        <f t="shared" ca="1" si="9"/>
        <v>1600838</v>
      </c>
      <c r="AC22" s="74">
        <f t="shared" ca="1" si="10"/>
        <v>11</v>
      </c>
    </row>
    <row r="23" spans="7:29" x14ac:dyDescent="0.25">
      <c r="G23" s="5">
        <v>12</v>
      </c>
      <c r="K23" s="8" t="s">
        <v>48</v>
      </c>
      <c r="L23" s="11">
        <v>621</v>
      </c>
      <c r="M23" s="11">
        <v>720</v>
      </c>
      <c r="N23" s="11">
        <v>519</v>
      </c>
      <c r="O23" s="11">
        <v>407</v>
      </c>
      <c r="P23" s="11">
        <v>210</v>
      </c>
      <c r="Q23" s="11">
        <v>127</v>
      </c>
      <c r="R23" s="11" t="e">
        <v>#N/A</v>
      </c>
      <c r="U23" s="68">
        <f t="shared" ca="1" si="3"/>
        <v>305532</v>
      </c>
      <c r="V23" s="68">
        <f t="shared" ca="1" si="4"/>
        <v>288000</v>
      </c>
      <c r="W23" s="68">
        <f t="shared" ca="1" si="5"/>
        <v>391845</v>
      </c>
      <c r="X23" s="68">
        <f t="shared" ca="1" si="6"/>
        <v>409035</v>
      </c>
      <c r="Y23" s="68">
        <f t="shared" ca="1" si="7"/>
        <v>108360</v>
      </c>
      <c r="Z23" s="68">
        <f t="shared" ca="1" si="8"/>
        <v>38100</v>
      </c>
      <c r="AA23" s="68"/>
      <c r="AB23" s="69">
        <f t="shared" ca="1" si="9"/>
        <v>1540872</v>
      </c>
      <c r="AC23" s="74">
        <f t="shared" ca="1" si="10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workbookViewId="0"/>
  </sheetViews>
  <sheetFormatPr baseColWidth="10" defaultRowHeight="15" x14ac:dyDescent="0.25"/>
  <cols>
    <col min="1" max="6" width="1.7109375" customWidth="1"/>
    <col min="7" max="7" width="3.42578125" style="5" customWidth="1"/>
    <col min="8" max="10" width="1.7109375" customWidth="1"/>
    <col min="13" max="15" width="11.42578125" style="37"/>
  </cols>
  <sheetData>
    <row r="1" spans="2:22" ht="8.1" customHeight="1" x14ac:dyDescent="0.25"/>
    <row r="2" spans="2:22" ht="8.1" customHeight="1" x14ac:dyDescent="0.25">
      <c r="B2" s="10"/>
      <c r="C2" s="10"/>
    </row>
    <row r="3" spans="2:22" ht="8.1" customHeight="1" x14ac:dyDescent="0.25">
      <c r="B3" s="10"/>
      <c r="C3" s="10"/>
    </row>
    <row r="4" spans="2:22" ht="8.1" customHeight="1" x14ac:dyDescent="0.25">
      <c r="B4" s="10"/>
      <c r="C4" s="10"/>
    </row>
    <row r="5" spans="2:22" x14ac:dyDescent="0.25">
      <c r="B5" s="10"/>
      <c r="C5" s="10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 x14ac:dyDescent="0.25">
      <c r="B6" s="10"/>
      <c r="C6" s="10"/>
    </row>
    <row r="7" spans="2:22" ht="8.1" customHeight="1" x14ac:dyDescent="0.25">
      <c r="B7" s="10"/>
      <c r="C7" s="10"/>
    </row>
    <row r="8" spans="2:22" ht="8.1" customHeight="1" x14ac:dyDescent="0.25">
      <c r="B8" s="10"/>
      <c r="C8" s="10"/>
    </row>
    <row r="9" spans="2:22" ht="8.1" customHeight="1" x14ac:dyDescent="0.25">
      <c r="B9" s="10"/>
      <c r="C9" s="10"/>
    </row>
    <row r="10" spans="2:22" x14ac:dyDescent="0.25">
      <c r="B10" s="10"/>
      <c r="C10" s="10"/>
      <c r="L10" s="38"/>
      <c r="M10" s="92" t="s">
        <v>61</v>
      </c>
      <c r="N10" s="39"/>
      <c r="O10" s="39"/>
      <c r="P10" s="78"/>
      <c r="Q10" s="84"/>
      <c r="R10" s="85"/>
    </row>
    <row r="11" spans="2:22" x14ac:dyDescent="0.25">
      <c r="B11" s="10"/>
      <c r="C11" s="10"/>
      <c r="G11" s="5">
        <v>0</v>
      </c>
      <c r="L11" s="40" t="s">
        <v>60</v>
      </c>
      <c r="M11" s="41" t="s">
        <v>62</v>
      </c>
      <c r="N11" s="41" t="s">
        <v>63</v>
      </c>
      <c r="O11" s="41" t="s">
        <v>64</v>
      </c>
      <c r="P11" s="83" t="s">
        <v>72</v>
      </c>
      <c r="Q11" s="83" t="s">
        <v>73</v>
      </c>
      <c r="R11" s="86" t="s">
        <v>74</v>
      </c>
    </row>
    <row r="12" spans="2:22" x14ac:dyDescent="0.25">
      <c r="B12" s="10"/>
      <c r="C12" s="10"/>
      <c r="G12" s="5">
        <v>1</v>
      </c>
      <c r="L12" s="15" t="s">
        <v>0</v>
      </c>
      <c r="M12" s="42">
        <v>552</v>
      </c>
      <c r="N12" s="42">
        <v>504</v>
      </c>
      <c r="O12" s="43">
        <v>492</v>
      </c>
      <c r="P12" s="87"/>
      <c r="Q12" s="79"/>
      <c r="R12" s="80"/>
    </row>
    <row r="13" spans="2:22" x14ac:dyDescent="0.25">
      <c r="B13" s="10"/>
      <c r="C13" s="10"/>
      <c r="G13" s="5">
        <v>2</v>
      </c>
      <c r="L13" s="15" t="s">
        <v>1</v>
      </c>
      <c r="M13" s="42">
        <v>420</v>
      </c>
      <c r="N13" s="42">
        <v>420</v>
      </c>
      <c r="O13" s="43">
        <v>400</v>
      </c>
      <c r="P13" s="88"/>
      <c r="Q13" s="89"/>
      <c r="R13" s="90"/>
    </row>
    <row r="14" spans="2:22" x14ac:dyDescent="0.25">
      <c r="B14" s="10"/>
      <c r="C14" s="10"/>
      <c r="G14" s="5">
        <v>3</v>
      </c>
      <c r="L14" s="15" t="s">
        <v>2</v>
      </c>
      <c r="M14" s="42">
        <v>812</v>
      </c>
      <c r="N14" s="42">
        <v>780</v>
      </c>
      <c r="O14" s="43">
        <v>755</v>
      </c>
      <c r="P14" s="88"/>
      <c r="Q14" s="89"/>
      <c r="R14" s="90"/>
    </row>
    <row r="15" spans="2:22" x14ac:dyDescent="0.25">
      <c r="B15" s="10"/>
      <c r="C15" s="10"/>
      <c r="G15" s="5">
        <v>4</v>
      </c>
      <c r="L15" s="15" t="s">
        <v>3</v>
      </c>
      <c r="M15" s="42">
        <v>1222</v>
      </c>
      <c r="N15" s="42">
        <v>1342</v>
      </c>
      <c r="O15" s="43">
        <v>1005</v>
      </c>
      <c r="P15" s="88"/>
      <c r="Q15" s="89"/>
      <c r="R15" s="90"/>
    </row>
    <row r="16" spans="2:22" x14ac:dyDescent="0.25">
      <c r="B16" s="10"/>
      <c r="C16" s="10"/>
      <c r="G16" s="5">
        <v>5</v>
      </c>
      <c r="L16" s="15" t="s">
        <v>4</v>
      </c>
      <c r="M16" s="42">
        <v>419</v>
      </c>
      <c r="N16" s="42">
        <v>455</v>
      </c>
      <c r="O16" s="43">
        <v>516</v>
      </c>
      <c r="P16" s="88"/>
      <c r="Q16" s="89"/>
      <c r="R16" s="90"/>
    </row>
    <row r="17" spans="7:18" x14ac:dyDescent="0.25">
      <c r="G17" s="5">
        <v>6</v>
      </c>
      <c r="L17" s="102" t="s">
        <v>78</v>
      </c>
      <c r="M17" s="42">
        <v>287</v>
      </c>
      <c r="N17" s="42">
        <v>312</v>
      </c>
      <c r="O17" s="43">
        <v>300</v>
      </c>
      <c r="P17" s="88"/>
      <c r="Q17" s="89"/>
      <c r="R17" s="90"/>
    </row>
    <row r="18" spans="7:18" x14ac:dyDescent="0.25">
      <c r="G18" s="5">
        <v>7</v>
      </c>
      <c r="L18" s="44" t="s">
        <v>5</v>
      </c>
      <c r="M18" s="45">
        <v>1345</v>
      </c>
      <c r="N18" s="45">
        <v>1256</v>
      </c>
      <c r="O18" s="62"/>
      <c r="P18" s="91"/>
      <c r="Q18" s="81"/>
      <c r="R18" s="82"/>
    </row>
    <row r="19" spans="7:18" x14ac:dyDescent="0.25">
      <c r="G19" s="5">
        <v>8</v>
      </c>
    </row>
    <row r="20" spans="7:18" x14ac:dyDescent="0.25">
      <c r="G20" s="5">
        <v>9</v>
      </c>
    </row>
    <row r="21" spans="7:18" x14ac:dyDescent="0.25">
      <c r="G21" s="5">
        <v>10</v>
      </c>
    </row>
    <row r="22" spans="7:18" x14ac:dyDescent="0.25">
      <c r="G22" s="5">
        <v>11</v>
      </c>
    </row>
    <row r="23" spans="7:18" x14ac:dyDescent="0.25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8"/>
  <sheetViews>
    <sheetView workbookViewId="0"/>
  </sheetViews>
  <sheetFormatPr baseColWidth="10" defaultRowHeight="15" x14ac:dyDescent="0.25"/>
  <cols>
    <col min="2" max="2" width="19.7109375" customWidth="1"/>
    <col min="3" max="3" width="31.7109375" bestFit="1" customWidth="1"/>
  </cols>
  <sheetData>
    <row r="2" spans="2:3" x14ac:dyDescent="0.25">
      <c r="B2" s="10"/>
      <c r="C2" s="10"/>
    </row>
    <row r="3" spans="2:3" x14ac:dyDescent="0.25">
      <c r="B3" s="10" t="s">
        <v>15</v>
      </c>
      <c r="C3" s="10" t="s">
        <v>16</v>
      </c>
    </row>
    <row r="4" spans="2:3" x14ac:dyDescent="0.25">
      <c r="B4" s="10" t="s">
        <v>17</v>
      </c>
      <c r="C4" s="10" t="s">
        <v>18</v>
      </c>
    </row>
    <row r="5" spans="2:3" x14ac:dyDescent="0.25">
      <c r="B5" s="10" t="s">
        <v>19</v>
      </c>
      <c r="C5" s="10" t="s">
        <v>20</v>
      </c>
    </row>
    <row r="6" spans="2:3" x14ac:dyDescent="0.25">
      <c r="B6" s="10" t="s">
        <v>21</v>
      </c>
      <c r="C6" s="10" t="s">
        <v>24</v>
      </c>
    </row>
    <row r="7" spans="2:3" x14ac:dyDescent="0.25">
      <c r="B7" s="10" t="s">
        <v>22</v>
      </c>
      <c r="C7" s="10" t="s">
        <v>26</v>
      </c>
    </row>
    <row r="8" spans="2:3" x14ac:dyDescent="0.25">
      <c r="B8" s="10" t="s">
        <v>23</v>
      </c>
      <c r="C8" s="10" t="s">
        <v>33</v>
      </c>
    </row>
    <row r="9" spans="2:3" x14ac:dyDescent="0.25">
      <c r="B9" s="10" t="s">
        <v>25</v>
      </c>
      <c r="C9" s="10" t="s">
        <v>34</v>
      </c>
    </row>
    <row r="10" spans="2:3" x14ac:dyDescent="0.25">
      <c r="B10" s="10" t="s">
        <v>27</v>
      </c>
      <c r="C10" s="10" t="s">
        <v>30</v>
      </c>
    </row>
    <row r="11" spans="2:3" x14ac:dyDescent="0.25">
      <c r="B11" s="10" t="s">
        <v>28</v>
      </c>
      <c r="C11" s="10" t="s">
        <v>32</v>
      </c>
    </row>
    <row r="12" spans="2:3" x14ac:dyDescent="0.25">
      <c r="B12" s="10" t="s">
        <v>29</v>
      </c>
      <c r="C12" s="10" t="s">
        <v>35</v>
      </c>
    </row>
    <row r="13" spans="2:3" x14ac:dyDescent="0.25">
      <c r="B13" s="10" t="s">
        <v>31</v>
      </c>
      <c r="C13" s="10" t="s">
        <v>36</v>
      </c>
    </row>
    <row r="14" spans="2:3" x14ac:dyDescent="0.25">
      <c r="B14" s="10" t="s">
        <v>75</v>
      </c>
      <c r="C14" s="10" t="s">
        <v>76</v>
      </c>
    </row>
    <row r="15" spans="2:3" x14ac:dyDescent="0.25">
      <c r="B15" s="10" t="s">
        <v>70</v>
      </c>
      <c r="C15" s="10" t="s">
        <v>71</v>
      </c>
    </row>
    <row r="16" spans="2:3" x14ac:dyDescent="0.25">
      <c r="B16" s="10"/>
      <c r="C16" s="10"/>
    </row>
    <row r="17" spans="2:3" x14ac:dyDescent="0.25">
      <c r="B17" s="10"/>
      <c r="C17" s="10"/>
    </row>
    <row r="18" spans="2:3" x14ac:dyDescent="0.25">
      <c r="B18" s="10"/>
      <c r="C18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13</vt:i4>
      </vt:variant>
    </vt:vector>
  </HeadingPairs>
  <TitlesOfParts>
    <vt:vector size="21" baseType="lpstr">
      <vt:lpstr>Focus 1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rD1.Knoten</vt:lpstr>
      <vt:lpstr>rD2.Knoten</vt:lpstr>
      <vt:lpstr>rD3.Knoten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rL1.KoppelnJahr</vt:lpstr>
      <vt:lpstr>rP1.Knoten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2011-01-31T09:13:27Z</dcterms:modified>
</cp:coreProperties>
</file>