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4915" windowHeight="12075"/>
  </bookViews>
  <sheets>
    <sheet name="Ergebnis" sheetId="1" r:id="rId1"/>
    <sheet name="Kosten" sheetId="4" r:id="rId2"/>
    <sheet name="Zeit und Wertung" sheetId="6" r:id="rId3"/>
    <sheet name="Beispiel Punktwertungen" sheetId="7" r:id="rId4"/>
  </sheets>
  <calcPr calcId="144525"/>
</workbook>
</file>

<file path=xl/calcChain.xml><?xml version="1.0" encoding="utf-8"?>
<calcChain xmlns="http://schemas.openxmlformats.org/spreadsheetml/2006/main">
  <c r="F15" i="7" l="1"/>
  <c r="G15" i="7" s="1"/>
  <c r="F14" i="7"/>
  <c r="G12" i="7" s="1"/>
  <c r="F13" i="7"/>
  <c r="F12" i="7"/>
  <c r="G13" i="7" l="1"/>
  <c r="H13" i="7" s="1"/>
  <c r="G14" i="7"/>
  <c r="H14" i="7" s="1"/>
  <c r="I26" i="4"/>
  <c r="I24" i="4"/>
  <c r="I20" i="4"/>
  <c r="I19" i="4"/>
  <c r="I18" i="4"/>
  <c r="I14" i="4"/>
  <c r="I13" i="4"/>
  <c r="I12" i="4"/>
  <c r="I7" i="4"/>
  <c r="I8" i="4"/>
  <c r="F13" i="4"/>
  <c r="H15" i="7" l="1"/>
  <c r="H12" i="7"/>
  <c r="J6" i="6"/>
  <c r="J30" i="6"/>
  <c r="J20" i="6"/>
  <c r="J13" i="6"/>
  <c r="F5" i="7" l="1"/>
  <c r="F6" i="7"/>
  <c r="F7" i="7"/>
  <c r="F4" i="7"/>
  <c r="G7" i="7" l="1"/>
  <c r="G4" i="7"/>
  <c r="G6" i="7"/>
  <c r="H6" i="7" s="1"/>
  <c r="G5" i="7"/>
  <c r="C2" i="4"/>
  <c r="H5" i="7" l="1"/>
  <c r="H7" i="7"/>
  <c r="H4" i="7"/>
  <c r="J19" i="1"/>
  <c r="J20" i="1"/>
  <c r="J21" i="1"/>
  <c r="J14" i="1"/>
  <c r="J15" i="1"/>
  <c r="J16" i="1"/>
  <c r="J9" i="1"/>
  <c r="J10" i="1"/>
  <c r="J11" i="1"/>
  <c r="J4" i="1"/>
  <c r="J5" i="1"/>
  <c r="J6" i="1"/>
  <c r="J33" i="6"/>
  <c r="J23" i="6"/>
  <c r="J16" i="6"/>
  <c r="J9" i="6"/>
  <c r="D36" i="6"/>
  <c r="D26" i="6"/>
  <c r="D9" i="6"/>
  <c r="D16" i="6"/>
  <c r="F26" i="4"/>
  <c r="F25" i="4"/>
  <c r="I25" i="4" s="1"/>
  <c r="F24" i="4"/>
  <c r="F20" i="4"/>
  <c r="F19" i="4"/>
  <c r="I21" i="4" s="1"/>
  <c r="F18" i="4"/>
  <c r="F6" i="4"/>
  <c r="F12" i="4"/>
  <c r="I6" i="4" l="1"/>
  <c r="I9" i="4" s="1"/>
  <c r="L20" i="1"/>
  <c r="L15" i="1"/>
  <c r="I27" i="4"/>
  <c r="L5" i="1"/>
  <c r="L10" i="1"/>
  <c r="I15" i="4"/>
</calcChain>
</file>

<file path=xl/comments1.xml><?xml version="1.0" encoding="utf-8"?>
<comments xmlns="http://schemas.openxmlformats.org/spreadsheetml/2006/main">
  <authors>
    <author>Reinhold Scheck</author>
  </authors>
  <commentList>
    <comment ref="C5" authorId="0">
      <text>
        <r>
          <rPr>
            <sz val="9"/>
            <color indexed="81"/>
            <rFont val="Tahoma"/>
            <family val="2"/>
          </rPr>
          <t xml:space="preserve">Golfklasse
</t>
        </r>
      </text>
    </comment>
    <comment ref="C11" authorId="0">
      <text>
        <r>
          <rPr>
            <sz val="9"/>
            <color indexed="81"/>
            <rFont val="Tahoma"/>
            <family val="2"/>
          </rPr>
          <t xml:space="preserve">Golfklasse
</t>
        </r>
      </text>
    </comment>
    <comment ref="C19" authorId="0">
      <text>
        <r>
          <rPr>
            <sz val="9"/>
            <color indexed="81"/>
            <rFont val="Tahoma"/>
            <family val="2"/>
          </rPr>
          <t>Sparpreis
Hin und Rück
Flugbindung</t>
        </r>
      </text>
    </comment>
    <comment ref="D19" authorId="0">
      <text>
        <r>
          <rPr>
            <sz val="9"/>
            <color indexed="81"/>
            <rFont val="Tahoma"/>
            <family val="2"/>
          </rPr>
          <t xml:space="preserve">Spartarif = 129,90 H+R
Flextarif = 513,90 H+R
</t>
        </r>
      </text>
    </comment>
    <comment ref="C25" authorId="0">
      <text>
        <r>
          <rPr>
            <sz val="9"/>
            <color indexed="81"/>
            <rFont val="Tahoma"/>
            <family val="2"/>
          </rPr>
          <t xml:space="preserve">Hin und Rück
Klasse 2
ohne Bahncard
ohne Zugbindung
</t>
        </r>
      </text>
    </comment>
    <comment ref="D25" authorId="0">
      <text>
        <r>
          <rPr>
            <sz val="9"/>
            <color indexed="81"/>
            <rFont val="Tahoma"/>
            <family val="2"/>
          </rPr>
          <t xml:space="preserve">Spartarif mit Zugbindung = 138 H+R
Flextarif ohne Zugbindung = 258 H+R
Keine Bahncard
</t>
        </r>
      </text>
    </comment>
  </commentList>
</comments>
</file>

<file path=xl/comments2.xml><?xml version="1.0" encoding="utf-8"?>
<comments xmlns="http://schemas.openxmlformats.org/spreadsheetml/2006/main">
  <authors>
    <author>Reinhold Scheck</author>
  </authors>
  <commentList>
    <comment ref="I4" authorId="0">
      <text>
        <r>
          <rPr>
            <sz val="9"/>
            <color indexed="81"/>
            <rFont val="Tahoma"/>
            <family val="2"/>
          </rPr>
          <t>max = 100</t>
        </r>
      </text>
    </comment>
  </commentList>
</comments>
</file>

<file path=xl/sharedStrings.xml><?xml version="1.0" encoding="utf-8"?>
<sst xmlns="http://schemas.openxmlformats.org/spreadsheetml/2006/main" count="154" uniqueCount="80">
  <si>
    <t>Mietwagen</t>
  </si>
  <si>
    <t>Berlin, Rauchstraße</t>
  </si>
  <si>
    <t>Personen</t>
  </si>
  <si>
    <t>Flug</t>
  </si>
  <si>
    <t>Privat KFZ</t>
  </si>
  <si>
    <t>Zeit</t>
  </si>
  <si>
    <t>Bahn</t>
  </si>
  <si>
    <t>Kosten</t>
  </si>
  <si>
    <t>Einwegmiete</t>
  </si>
  <si>
    <t>Faktor 1
Verk.mittel</t>
  </si>
  <si>
    <t>Faktor 2
Personen</t>
  </si>
  <si>
    <t>Preis</t>
  </si>
  <si>
    <t>Faktor 3
Richtung</t>
  </si>
  <si>
    <t>Kosten A</t>
  </si>
  <si>
    <t>Kosten B</t>
  </si>
  <si>
    <t>Taxi Berlin</t>
  </si>
  <si>
    <t>Treibstoff/l</t>
  </si>
  <si>
    <t>Kosten/km</t>
  </si>
  <si>
    <t>S-Bahn Stuttg.</t>
  </si>
  <si>
    <t>Sonstiges</t>
  </si>
  <si>
    <t>Sonstiges 1</t>
  </si>
  <si>
    <t>Sonstiges 2</t>
  </si>
  <si>
    <t>Fahrt</t>
  </si>
  <si>
    <t>Flug H+R</t>
  </si>
  <si>
    <t>Komfort</t>
  </si>
  <si>
    <t>Organisation</t>
  </si>
  <si>
    <t>Std-/Min
ca.</t>
  </si>
  <si>
    <t>Holen/Bringen</t>
  </si>
  <si>
    <t>Bemerkungen</t>
  </si>
  <si>
    <t>mit kurzen Pausen</t>
  </si>
  <si>
    <t>mit Gepäck</t>
  </si>
  <si>
    <t>mit Wartezeit</t>
  </si>
  <si>
    <t>Check in</t>
  </si>
  <si>
    <t>Check out</t>
  </si>
  <si>
    <t>Umsteigen HBF Stuttgart</t>
  </si>
  <si>
    <t>Art</t>
  </si>
  <si>
    <t>Fahrt S-Bahn Stuttgart</t>
  </si>
  <si>
    <t>S</t>
  </si>
  <si>
    <t xml:space="preserve">Wertung
Punkte
</t>
  </si>
  <si>
    <t>Vergleich Reisearten</t>
  </si>
  <si>
    <t>Punkte</t>
  </si>
  <si>
    <t>Parameter</t>
  </si>
  <si>
    <t>Vorlauf, Wochen</t>
  </si>
  <si>
    <t>zum Flughafen TXL,  km</t>
  </si>
  <si>
    <t>zum HBF,  km</t>
  </si>
  <si>
    <t>zur Stat. Mietwagen, km</t>
  </si>
  <si>
    <t>Start</t>
  </si>
  <si>
    <t>km (Straße)</t>
  </si>
  <si>
    <t>Wege Start</t>
  </si>
  <si>
    <t>Wege Ziel</t>
  </si>
  <si>
    <t>zum Bahnhof,  km</t>
  </si>
  <si>
    <t>volle Flexibilität</t>
  </si>
  <si>
    <t>keine Flexibilität, aber günstige  Zeiten</t>
  </si>
  <si>
    <t>Alle Angaben pro Fahrt</t>
  </si>
  <si>
    <t>zum Flughafen STR,  km</t>
  </si>
  <si>
    <t>Garage</t>
  </si>
  <si>
    <t>Ø</t>
  </si>
  <si>
    <t>Fußweg Stuttgart</t>
  </si>
  <si>
    <t>Warten HBF</t>
  </si>
  <si>
    <t>Auto Privat</t>
  </si>
  <si>
    <t>Auto Miete</t>
  </si>
  <si>
    <t xml:space="preserve">Flug </t>
  </si>
  <si>
    <t>Vorgabe 1</t>
  </si>
  <si>
    <t>Vorgabe 2</t>
  </si>
  <si>
    <t>Preise</t>
  </si>
  <si>
    <t>Rang</t>
  </si>
  <si>
    <t>Bedingte Formatierung</t>
  </si>
  <si>
    <t>Wertung</t>
  </si>
  <si>
    <t>Zellen mit Formeln</t>
  </si>
  <si>
    <t>Gepäck, große Teile</t>
  </si>
  <si>
    <t>Hin- und Rückfahrt</t>
  </si>
  <si>
    <t>Ziel 1</t>
  </si>
  <si>
    <t>Kfz Privat</t>
  </si>
  <si>
    <t>Kfz Miete</t>
  </si>
  <si>
    <t>Euro</t>
  </si>
  <si>
    <t>Wahl</t>
  </si>
  <si>
    <t>Zeiten</t>
  </si>
  <si>
    <t>Std:Min</t>
  </si>
  <si>
    <t>Eingaben</t>
  </si>
  <si>
    <t>Stuttgart Bad Cannstatt, Wildunger Straße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</si>
</sst>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&quot; km&quot;"/>
    <numFmt numFmtId="165" formatCode="#,##0_ ;[Red]\-#,##0\ "/>
    <numFmt numFmtId="166" formatCode="&quot;max. &quot;0"/>
  </numFmts>
  <fonts count="15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b/>
      <sz val="11"/>
      <color rgb="FFC00000"/>
      <name val="Calibri"/>
      <family val="2"/>
    </font>
    <font>
      <sz val="9"/>
      <color indexed="81"/>
      <name val="Tahoma"/>
      <family val="2"/>
    </font>
    <font>
      <sz val="11"/>
      <color rgb="FFC00000"/>
      <name val="Calibri"/>
      <family val="2"/>
    </font>
    <font>
      <b/>
      <sz val="11"/>
      <color theme="1"/>
      <name val="Symbol"/>
      <family val="1"/>
      <charset val="2"/>
    </font>
    <font>
      <i/>
      <sz val="18"/>
      <color theme="2" tint="-0.749992370372631"/>
      <name val="Cambria"/>
      <family val="1"/>
      <scheme val="major"/>
    </font>
    <font>
      <b/>
      <sz val="18"/>
      <color theme="2" tint="-0.74999237037263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5"/>
      <name val="Calibri"/>
      <family val="2"/>
    </font>
    <font>
      <sz val="14"/>
      <color theme="1"/>
      <name val="Calibri"/>
      <family val="2"/>
    </font>
    <font>
      <sz val="11"/>
      <name val="Calibri"/>
      <family val="2"/>
    </font>
    <font>
      <sz val="14"/>
      <color rgb="FF0000FF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3" tint="0.39994506668294322"/>
      </bottom>
      <diagonal/>
    </border>
    <border>
      <left/>
      <right/>
      <top style="thick">
        <color theme="3" tint="0.39994506668294322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1" tint="0.499984740745262"/>
      </right>
      <top style="thin">
        <color theme="0"/>
      </top>
      <bottom style="thin">
        <color theme="1" tint="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3" borderId="0" xfId="0" applyFill="1"/>
    <xf numFmtId="0" fontId="1" fillId="7" borderId="0" xfId="0" applyFont="1" applyFill="1"/>
    <xf numFmtId="0" fontId="0" fillId="7" borderId="0" xfId="0" applyFill="1"/>
    <xf numFmtId="20" fontId="1" fillId="7" borderId="0" xfId="0" applyNumberFormat="1" applyFont="1" applyFill="1"/>
    <xf numFmtId="0" fontId="0" fillId="7" borderId="0" xfId="0" applyFill="1" applyAlignment="1">
      <alignment vertical="center"/>
    </xf>
    <xf numFmtId="0" fontId="9" fillId="7" borderId="0" xfId="0" applyFont="1" applyFill="1" applyAlignment="1">
      <alignment vertical="center"/>
    </xf>
    <xf numFmtId="0" fontId="8" fillId="7" borderId="0" xfId="0" applyFont="1" applyFill="1" applyAlignment="1">
      <alignment vertical="center"/>
    </xf>
    <xf numFmtId="0" fontId="1" fillId="7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8" fillId="5" borderId="0" xfId="0" applyFont="1" applyFill="1" applyAlignment="1">
      <alignment vertical="center"/>
    </xf>
    <xf numFmtId="20" fontId="1" fillId="7" borderId="0" xfId="0" applyNumberFormat="1" applyFont="1" applyFill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right" vertical="center" indent="1"/>
    </xf>
    <xf numFmtId="0" fontId="0" fillId="7" borderId="0" xfId="0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0" fillId="7" borderId="1" xfId="0" applyFill="1" applyBorder="1" applyAlignment="1">
      <alignment vertical="center"/>
    </xf>
    <xf numFmtId="0" fontId="8" fillId="7" borderId="1" xfId="0" applyFont="1" applyFill="1" applyBorder="1" applyAlignment="1">
      <alignment vertical="center"/>
    </xf>
    <xf numFmtId="0" fontId="0" fillId="7" borderId="1" xfId="0" applyFill="1" applyBorder="1" applyAlignment="1">
      <alignment horizontal="center" vertical="center"/>
    </xf>
    <xf numFmtId="0" fontId="0" fillId="7" borderId="2" xfId="0" applyFill="1" applyBorder="1" applyAlignment="1">
      <alignment vertical="center"/>
    </xf>
    <xf numFmtId="0" fontId="0" fillId="7" borderId="2" xfId="0" applyFill="1" applyBorder="1" applyAlignment="1">
      <alignment horizontal="center" vertical="center"/>
    </xf>
    <xf numFmtId="0" fontId="0" fillId="8" borderId="0" xfId="0" applyFill="1" applyAlignment="1">
      <alignment horizontal="left" vertical="center" indent="1"/>
    </xf>
    <xf numFmtId="0" fontId="0" fillId="8" borderId="0" xfId="0" applyFill="1" applyAlignment="1">
      <alignment horizontal="right" vertical="center" indent="1"/>
    </xf>
    <xf numFmtId="0" fontId="0" fillId="8" borderId="3" xfId="0" applyFill="1" applyBorder="1" applyAlignment="1">
      <alignment horizontal="left" vertical="center" indent="1"/>
    </xf>
    <xf numFmtId="0" fontId="0" fillId="8" borderId="3" xfId="0" applyFill="1" applyBorder="1" applyAlignment="1">
      <alignment horizontal="right" vertical="center" indent="1"/>
    </xf>
    <xf numFmtId="0" fontId="0" fillId="5" borderId="0" xfId="0" applyFill="1" applyAlignment="1">
      <alignment horizontal="left" vertical="center" indent="1"/>
    </xf>
    <xf numFmtId="0" fontId="0" fillId="7" borderId="2" xfId="0" applyFill="1" applyBorder="1" applyAlignment="1">
      <alignment horizontal="left" vertical="center" indent="1"/>
    </xf>
    <xf numFmtId="0" fontId="8" fillId="7" borderId="1" xfId="0" applyFont="1" applyFill="1" applyBorder="1" applyAlignment="1">
      <alignment horizontal="left" vertical="center" indent="1"/>
    </xf>
    <xf numFmtId="0" fontId="0" fillId="4" borderId="0" xfId="0" applyFill="1" applyAlignment="1">
      <alignment vertical="center"/>
    </xf>
    <xf numFmtId="0" fontId="0" fillId="7" borderId="0" xfId="0" applyFill="1" applyAlignment="1">
      <alignment horizontal="left" vertical="center" indent="1"/>
    </xf>
    <xf numFmtId="0" fontId="0" fillId="8" borderId="0" xfId="0" applyFill="1" applyAlignment="1">
      <alignment vertical="center"/>
    </xf>
    <xf numFmtId="0" fontId="1" fillId="8" borderId="0" xfId="0" applyFont="1" applyFill="1" applyAlignment="1">
      <alignment horizontal="right" vertical="center"/>
    </xf>
    <xf numFmtId="0" fontId="0" fillId="7" borderId="1" xfId="0" applyFill="1" applyBorder="1" applyAlignment="1">
      <alignment horizontal="left" vertical="center" indent="1"/>
    </xf>
    <xf numFmtId="0" fontId="8" fillId="5" borderId="0" xfId="0" applyFont="1" applyFill="1" applyAlignment="1">
      <alignment horizontal="left" vertical="center" indent="1"/>
    </xf>
    <xf numFmtId="0" fontId="0" fillId="5" borderId="0" xfId="0" applyFont="1" applyFill="1" applyAlignment="1">
      <alignment horizontal="left" vertical="center" indent="1"/>
    </xf>
    <xf numFmtId="0" fontId="0" fillId="7" borderId="2" xfId="0" applyFont="1" applyFill="1" applyBorder="1" applyAlignment="1">
      <alignment horizontal="left" vertical="center" indent="1"/>
    </xf>
    <xf numFmtId="0" fontId="0" fillId="7" borderId="1" xfId="0" applyFont="1" applyFill="1" applyBorder="1" applyAlignment="1">
      <alignment horizontal="left" vertical="center" indent="1"/>
    </xf>
    <xf numFmtId="0" fontId="0" fillId="8" borderId="0" xfId="0" applyFont="1" applyFill="1" applyAlignment="1">
      <alignment horizontal="right" vertical="center"/>
    </xf>
    <xf numFmtId="0" fontId="3" fillId="8" borderId="0" xfId="0" applyFont="1" applyFill="1" applyAlignment="1">
      <alignment horizontal="left" vertical="center" indent="1"/>
    </xf>
    <xf numFmtId="0" fontId="2" fillId="8" borderId="0" xfId="0" applyFont="1" applyFill="1" applyAlignment="1">
      <alignment horizontal="left" vertical="center" indent="1"/>
    </xf>
    <xf numFmtId="0" fontId="2" fillId="8" borderId="0" xfId="0" applyFont="1" applyFill="1" applyAlignment="1">
      <alignment horizontal="right" vertical="center" indent="1"/>
    </xf>
    <xf numFmtId="0" fontId="1" fillId="7" borderId="0" xfId="0" applyFont="1" applyFill="1" applyAlignment="1">
      <alignment horizontal="center"/>
    </xf>
    <xf numFmtId="20" fontId="0" fillId="7" borderId="0" xfId="0" applyNumberFormat="1" applyFont="1" applyFill="1"/>
    <xf numFmtId="0" fontId="4" fillId="7" borderId="0" xfId="0" applyFont="1" applyFill="1"/>
    <xf numFmtId="0" fontId="0" fillId="7" borderId="0" xfId="0" applyFill="1" applyAlignment="1">
      <alignment horizontal="center"/>
    </xf>
    <xf numFmtId="2" fontId="0" fillId="7" borderId="0" xfId="0" applyNumberFormat="1" applyFill="1"/>
    <xf numFmtId="20" fontId="6" fillId="7" borderId="0" xfId="0" applyNumberFormat="1" applyFont="1" applyFill="1"/>
    <xf numFmtId="2" fontId="1" fillId="7" borderId="0" xfId="0" applyNumberFormat="1" applyFont="1" applyFill="1"/>
    <xf numFmtId="20" fontId="0" fillId="7" borderId="0" xfId="0" applyNumberFormat="1" applyFont="1" applyFill="1" applyAlignment="1">
      <alignment horizontal="left"/>
    </xf>
    <xf numFmtId="0" fontId="1" fillId="7" borderId="0" xfId="0" applyFont="1" applyFill="1" applyAlignment="1">
      <alignment horizontal="left"/>
    </xf>
    <xf numFmtId="0" fontId="0" fillId="7" borderId="0" xfId="0" applyFill="1" applyAlignment="1">
      <alignment horizontal="center" textRotation="90"/>
    </xf>
    <xf numFmtId="0" fontId="3" fillId="7" borderId="0" xfId="0" applyFont="1" applyFill="1" applyAlignment="1">
      <alignment horizontal="center"/>
    </xf>
    <xf numFmtId="3" fontId="1" fillId="7" borderId="0" xfId="0" applyNumberFormat="1" applyFont="1" applyFill="1"/>
    <xf numFmtId="0" fontId="4" fillId="0" borderId="0" xfId="0" applyFont="1" applyFill="1"/>
    <xf numFmtId="0" fontId="1" fillId="0" borderId="0" xfId="0" applyFont="1" applyFill="1"/>
    <xf numFmtId="0" fontId="0" fillId="0" borderId="0" xfId="0" applyFill="1" applyAlignment="1">
      <alignment horizontal="center"/>
    </xf>
    <xf numFmtId="2" fontId="0" fillId="0" borderId="0" xfId="0" applyNumberFormat="1" applyFill="1"/>
    <xf numFmtId="0" fontId="0" fillId="0" borderId="0" xfId="0" applyFill="1"/>
    <xf numFmtId="2" fontId="0" fillId="0" borderId="0" xfId="0" applyNumberFormat="1" applyFill="1" applyAlignment="1">
      <alignment horizontal="right" indent="1"/>
    </xf>
    <xf numFmtId="0" fontId="0" fillId="7" borderId="0" xfId="0" applyFill="1" applyAlignment="1">
      <alignment horizontal="right" indent="1"/>
    </xf>
    <xf numFmtId="0" fontId="1" fillId="0" borderId="0" xfId="0" applyFont="1" applyFill="1" applyAlignment="1">
      <alignment horizontal="right" indent="1"/>
    </xf>
    <xf numFmtId="0" fontId="0" fillId="0" borderId="0" xfId="0" applyFill="1" applyAlignment="1">
      <alignment horizontal="right" indent="1"/>
    </xf>
    <xf numFmtId="0" fontId="0" fillId="3" borderId="0" xfId="0" applyFill="1" applyAlignment="1">
      <alignment horizontal="right" indent="1"/>
    </xf>
    <xf numFmtId="0" fontId="0" fillId="3" borderId="0" xfId="0" applyFill="1" applyAlignment="1">
      <alignment horizontal="center"/>
    </xf>
    <xf numFmtId="2" fontId="0" fillId="3" borderId="0" xfId="0" applyNumberFormat="1" applyFill="1" applyAlignment="1">
      <alignment horizontal="right" indent="1"/>
    </xf>
    <xf numFmtId="2" fontId="1" fillId="3" borderId="0" xfId="0" applyNumberFormat="1" applyFont="1" applyFill="1" applyAlignment="1">
      <alignment horizontal="right" indent="1"/>
    </xf>
    <xf numFmtId="20" fontId="0" fillId="7" borderId="0" xfId="0" applyNumberFormat="1" applyFill="1" applyAlignment="1">
      <alignment horizontal="center"/>
    </xf>
    <xf numFmtId="0" fontId="0" fillId="7" borderId="0" xfId="0" applyFill="1" applyAlignment="1">
      <alignment horizontal="left"/>
    </xf>
    <xf numFmtId="0" fontId="1" fillId="7" borderId="0" xfId="0" applyFont="1" applyFill="1" applyAlignment="1">
      <alignment vertical="top"/>
    </xf>
    <xf numFmtId="0" fontId="0" fillId="7" borderId="0" xfId="0" applyFont="1" applyFill="1" applyAlignment="1">
      <alignment vertical="top"/>
    </xf>
    <xf numFmtId="20" fontId="1" fillId="7" borderId="0" xfId="0" applyNumberFormat="1" applyFont="1" applyFill="1" applyAlignment="1">
      <alignment horizontal="center"/>
    </xf>
    <xf numFmtId="0" fontId="1" fillId="7" borderId="0" xfId="0" applyFont="1" applyFill="1" applyAlignment="1">
      <alignment horizontal="right" indent="1"/>
    </xf>
    <xf numFmtId="20" fontId="1" fillId="3" borderId="4" xfId="0" applyNumberFormat="1" applyFont="1" applyFill="1" applyBorder="1" applyAlignment="1">
      <alignment horizontal="center" vertical="top" wrapText="1"/>
    </xf>
    <xf numFmtId="0" fontId="0" fillId="6" borderId="0" xfId="0" applyFill="1" applyAlignment="1">
      <alignment horizontal="left"/>
    </xf>
    <xf numFmtId="0" fontId="1" fillId="6" borderId="0" xfId="0" applyFont="1" applyFill="1" applyAlignment="1">
      <alignment horizontal="left"/>
    </xf>
    <xf numFmtId="20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0" fontId="7" fillId="0" borderId="0" xfId="0" applyFont="1" applyFill="1" applyAlignment="1">
      <alignment horizontal="right" indent="1"/>
    </xf>
    <xf numFmtId="0" fontId="1" fillId="3" borderId="4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/>
    </xf>
    <xf numFmtId="0" fontId="3" fillId="7" borderId="0" xfId="0" applyFont="1" applyFill="1" applyAlignment="1">
      <alignment horizontal="left"/>
    </xf>
    <xf numFmtId="0" fontId="11" fillId="8" borderId="7" xfId="0" applyFont="1" applyFill="1" applyBorder="1" applyAlignment="1">
      <alignment horizontal="center" vertical="center"/>
    </xf>
    <xf numFmtId="0" fontId="8" fillId="8" borderId="0" xfId="0" applyFont="1" applyFill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5" borderId="0" xfId="0" applyFill="1"/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textRotation="90" wrapText="1"/>
    </xf>
    <xf numFmtId="0" fontId="1" fillId="3" borderId="4" xfId="0" applyFont="1" applyFill="1" applyBorder="1" applyAlignment="1">
      <alignment horizontal="center" textRotation="90"/>
    </xf>
    <xf numFmtId="0" fontId="3" fillId="0" borderId="0" xfId="0" applyFont="1" applyFill="1" applyAlignment="1">
      <alignment horizontal="center"/>
    </xf>
    <xf numFmtId="0" fontId="0" fillId="10" borderId="8" xfId="0" applyFill="1" applyBorder="1" applyAlignment="1">
      <alignment horizontal="right" indent="1"/>
    </xf>
    <xf numFmtId="20" fontId="1" fillId="10" borderId="8" xfId="0" applyNumberFormat="1" applyFont="1" applyFill="1" applyBorder="1" applyAlignment="1">
      <alignment horizontal="center"/>
    </xf>
    <xf numFmtId="0" fontId="4" fillId="10" borderId="8" xfId="0" applyFont="1" applyFill="1" applyBorder="1" applyAlignment="1">
      <alignment horizontal="right" indent="1"/>
    </xf>
    <xf numFmtId="164" fontId="1" fillId="10" borderId="8" xfId="0" applyNumberFormat="1" applyFont="1" applyFill="1" applyBorder="1" applyAlignment="1">
      <alignment horizontal="center" vertical="center"/>
    </xf>
    <xf numFmtId="2" fontId="0" fillId="10" borderId="8" xfId="0" applyNumberFormat="1" applyFill="1" applyBorder="1" applyAlignment="1">
      <alignment horizontal="right" indent="1"/>
    </xf>
    <xf numFmtId="2" fontId="1" fillId="10" borderId="8" xfId="0" applyNumberFormat="1" applyFont="1" applyFill="1" applyBorder="1" applyAlignment="1">
      <alignment horizontal="right" indent="1"/>
    </xf>
    <xf numFmtId="164" fontId="13" fillId="10" borderId="8" xfId="0" applyNumberFormat="1" applyFont="1" applyFill="1" applyBorder="1" applyAlignment="1">
      <alignment horizontal="center" vertical="center"/>
    </xf>
    <xf numFmtId="3" fontId="0" fillId="10" borderId="8" xfId="0" applyNumberFormat="1" applyFill="1" applyBorder="1" applyAlignment="1">
      <alignment horizontal="right" indent="1"/>
    </xf>
    <xf numFmtId="165" fontId="0" fillId="10" borderId="8" xfId="0" applyNumberFormat="1" applyFill="1" applyBorder="1" applyAlignment="1">
      <alignment horizontal="right" indent="1"/>
    </xf>
    <xf numFmtId="165" fontId="0" fillId="10" borderId="9" xfId="0" applyNumberFormat="1" applyFill="1" applyBorder="1" applyAlignment="1">
      <alignment horizontal="right" indent="1"/>
    </xf>
    <xf numFmtId="0" fontId="0" fillId="10" borderId="9" xfId="0" applyFill="1" applyBorder="1" applyAlignment="1">
      <alignment horizontal="right" indent="1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3" fontId="0" fillId="10" borderId="9" xfId="0" applyNumberFormat="1" applyFill="1" applyBorder="1" applyAlignment="1">
      <alignment horizontal="right" indent="1"/>
    </xf>
    <xf numFmtId="0" fontId="1" fillId="0" borderId="15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8" borderId="8" xfId="0" applyFill="1" applyBorder="1" applyAlignment="1">
      <alignment horizontal="left" indent="1"/>
    </xf>
    <xf numFmtId="0" fontId="0" fillId="9" borderId="8" xfId="0" applyFill="1" applyBorder="1" applyAlignment="1">
      <alignment horizontal="center"/>
    </xf>
    <xf numFmtId="0" fontId="0" fillId="8" borderId="9" xfId="0" applyFill="1" applyBorder="1" applyAlignment="1">
      <alignment horizontal="left" indent="1"/>
    </xf>
    <xf numFmtId="0" fontId="0" fillId="9" borderId="9" xfId="0" applyFill="1" applyBorder="1" applyAlignment="1">
      <alignment horizontal="center"/>
    </xf>
    <xf numFmtId="0" fontId="1" fillId="0" borderId="11" xfId="0" applyFont="1" applyBorder="1" applyAlignment="1"/>
    <xf numFmtId="166" fontId="1" fillId="9" borderId="10" xfId="0" applyNumberFormat="1" applyFont="1" applyFill="1" applyBorder="1" applyAlignment="1">
      <alignment horizontal="center"/>
    </xf>
    <xf numFmtId="166" fontId="1" fillId="9" borderId="16" xfId="0" applyNumberFormat="1" applyFont="1" applyFill="1" applyBorder="1" applyAlignment="1">
      <alignment horizontal="center"/>
    </xf>
    <xf numFmtId="3" fontId="0" fillId="9" borderId="8" xfId="0" applyNumberFormat="1" applyFill="1" applyBorder="1" applyAlignment="1">
      <alignment horizontal="right" indent="1"/>
    </xf>
    <xf numFmtId="3" fontId="0" fillId="9" borderId="9" xfId="0" applyNumberFormat="1" applyFill="1" applyBorder="1" applyAlignment="1">
      <alignment horizontal="right" indent="1"/>
    </xf>
    <xf numFmtId="20" fontId="0" fillId="9" borderId="9" xfId="0" applyNumberFormat="1" applyFill="1" applyBorder="1" applyAlignment="1">
      <alignment horizontal="right" indent="1"/>
    </xf>
    <xf numFmtId="20" fontId="0" fillId="9" borderId="8" xfId="0" applyNumberFormat="1" applyFill="1" applyBorder="1" applyAlignment="1">
      <alignment horizontal="right" indent="1"/>
    </xf>
    <xf numFmtId="20" fontId="0" fillId="10" borderId="9" xfId="0" applyNumberFormat="1" applyFill="1" applyBorder="1" applyAlignment="1">
      <alignment horizontal="right" indent="1"/>
    </xf>
    <xf numFmtId="20" fontId="0" fillId="10" borderId="8" xfId="0" applyNumberFormat="1" applyFill="1" applyBorder="1" applyAlignment="1">
      <alignment horizontal="right" indent="1"/>
    </xf>
    <xf numFmtId="3" fontId="0" fillId="10" borderId="17" xfId="0" applyNumberFormat="1" applyFill="1" applyBorder="1" applyAlignment="1">
      <alignment horizontal="right" indent="1"/>
    </xf>
    <xf numFmtId="165" fontId="0" fillId="10" borderId="18" xfId="0" applyNumberFormat="1" applyFill="1" applyBorder="1" applyAlignment="1">
      <alignment horizontal="right" indent="1"/>
    </xf>
    <xf numFmtId="0" fontId="0" fillId="10" borderId="18" xfId="0" applyFill="1" applyBorder="1" applyAlignment="1">
      <alignment horizontal="right" indent="1"/>
    </xf>
    <xf numFmtId="0" fontId="0" fillId="10" borderId="8" xfId="0" applyFill="1" applyBorder="1" applyAlignment="1">
      <alignment horizontal="center"/>
    </xf>
    <xf numFmtId="0" fontId="0" fillId="0" borderId="0" xfId="0" applyAlignment="1">
      <alignment horizontal="left"/>
    </xf>
    <xf numFmtId="0" fontId="2" fillId="8" borderId="0" xfId="0" applyFont="1" applyFill="1" applyAlignment="1">
      <alignment horizontal="right" vertical="center" indent="1"/>
    </xf>
    <xf numFmtId="0" fontId="0" fillId="8" borderId="0" xfId="0" applyFont="1" applyFill="1" applyAlignment="1">
      <alignment horizontal="right" vertical="center"/>
    </xf>
    <xf numFmtId="0" fontId="12" fillId="8" borderId="0" xfId="0" applyFont="1" applyFill="1" applyAlignment="1">
      <alignment horizontal="left" vertical="center"/>
    </xf>
    <xf numFmtId="0" fontId="14" fillId="8" borderId="0" xfId="0" applyFont="1" applyFill="1" applyAlignment="1">
      <alignment horizontal="left" vertical="center" indent="1"/>
    </xf>
    <xf numFmtId="0" fontId="10" fillId="5" borderId="2" xfId="0" applyFont="1" applyFill="1" applyBorder="1" applyAlignment="1">
      <alignment horizontal="left" vertical="center" indent="1"/>
    </xf>
    <xf numFmtId="0" fontId="10" fillId="5" borderId="0" xfId="0" applyFont="1" applyFill="1" applyAlignment="1">
      <alignment horizontal="left" vertical="center" indent="1"/>
    </xf>
    <xf numFmtId="0" fontId="10" fillId="5" borderId="1" xfId="0" applyFont="1" applyFill="1" applyBorder="1" applyAlignment="1">
      <alignment horizontal="left" vertical="center" indent="1"/>
    </xf>
    <xf numFmtId="20" fontId="1" fillId="2" borderId="5" xfId="0" applyNumberFormat="1" applyFont="1" applyFill="1" applyBorder="1" applyAlignment="1">
      <alignment horizontal="center" vertical="top" wrapText="1"/>
    </xf>
    <xf numFmtId="20" fontId="1" fillId="2" borderId="6" xfId="0" applyNumberFormat="1" applyFont="1" applyFill="1" applyBorder="1" applyAlignment="1">
      <alignment horizontal="center" vertical="top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1">
    <cellStyle name="Standard" xfId="0" builtinId="0"/>
  </cellStyles>
  <dxfs count="2">
    <dxf>
      <font>
        <b/>
        <i val="0"/>
        <color rgb="FF0000FF"/>
      </font>
      <border>
        <left style="thin">
          <color rgb="FF0000FF"/>
        </left>
        <right style="thin">
          <color rgb="FF0000FF"/>
        </right>
        <top style="thin">
          <color rgb="FF0000FF"/>
        </top>
        <bottom style="thin">
          <color rgb="FF0000FF"/>
        </bottom>
      </border>
    </dxf>
    <dxf>
      <font>
        <b/>
        <i val="0"/>
        <color rgb="FF0000FF"/>
      </font>
      <border>
        <left style="thin">
          <color rgb="FF0000FF"/>
        </left>
        <right style="thin">
          <color rgb="FF0000FF"/>
        </right>
        <top style="thin">
          <color rgb="FF0000FF"/>
        </top>
        <bottom style="thin">
          <color rgb="FF0000FF"/>
        </bottom>
      </border>
    </dxf>
  </dxfs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18</xdr:row>
      <xdr:rowOff>28575</xdr:rowOff>
    </xdr:from>
    <xdr:to>
      <xdr:col>4</xdr:col>
      <xdr:colOff>357379</xdr:colOff>
      <xdr:row>21</xdr:row>
      <xdr:rowOff>4954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5825" y="3733800"/>
          <a:ext cx="719329" cy="719329"/>
        </a:xfrm>
        <a:prstGeom prst="rect">
          <a:avLst/>
        </a:prstGeom>
      </xdr:spPr>
    </xdr:pic>
    <xdr:clientData/>
  </xdr:twoCellAnchor>
  <xdr:twoCellAnchor editAs="oneCell">
    <xdr:from>
      <xdr:col>3</xdr:col>
      <xdr:colOff>38100</xdr:colOff>
      <xdr:row>13</xdr:row>
      <xdr:rowOff>9525</xdr:rowOff>
    </xdr:from>
    <xdr:to>
      <xdr:col>4</xdr:col>
      <xdr:colOff>358050</xdr:colOff>
      <xdr:row>15</xdr:row>
      <xdr:rowOff>234225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" y="2724150"/>
          <a:ext cx="720000" cy="720000"/>
        </a:xfrm>
        <a:prstGeom prst="rect">
          <a:avLst/>
        </a:prstGeom>
      </xdr:spPr>
    </xdr:pic>
    <xdr:clientData/>
  </xdr:twoCellAnchor>
  <xdr:twoCellAnchor editAs="oneCell">
    <xdr:from>
      <xdr:col>3</xdr:col>
      <xdr:colOff>28575</xdr:colOff>
      <xdr:row>3</xdr:row>
      <xdr:rowOff>19050</xdr:rowOff>
    </xdr:from>
    <xdr:to>
      <xdr:col>4</xdr:col>
      <xdr:colOff>347915</xdr:colOff>
      <xdr:row>5</xdr:row>
      <xdr:rowOff>243140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752475"/>
          <a:ext cx="719390" cy="719390"/>
        </a:xfrm>
        <a:prstGeom prst="rect">
          <a:avLst/>
        </a:prstGeom>
      </xdr:spPr>
    </xdr:pic>
    <xdr:clientData/>
  </xdr:twoCellAnchor>
  <xdr:twoCellAnchor>
    <xdr:from>
      <xdr:col>10</xdr:col>
      <xdr:colOff>28575</xdr:colOff>
      <xdr:row>3</xdr:row>
      <xdr:rowOff>38099</xdr:rowOff>
    </xdr:from>
    <xdr:to>
      <xdr:col>10</xdr:col>
      <xdr:colOff>209550</xdr:colOff>
      <xdr:row>5</xdr:row>
      <xdr:rowOff>190799</xdr:rowOff>
    </xdr:to>
    <xdr:sp macro="" textlink="">
      <xdr:nvSpPr>
        <xdr:cNvPr id="8" name="Geschweifte Klammer rechts 7"/>
        <xdr:cNvSpPr/>
      </xdr:nvSpPr>
      <xdr:spPr>
        <a:xfrm>
          <a:off x="3733800" y="771524"/>
          <a:ext cx="180975" cy="648000"/>
        </a:xfrm>
        <a:prstGeom prst="rightBrace">
          <a:avLst>
            <a:gd name="adj1" fmla="val 34047"/>
            <a:gd name="adj2" fmla="val 50000"/>
          </a:avLst>
        </a:prstGeom>
        <a:noFill/>
        <a:ln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>
            <a:solidFill>
              <a:schemeClr val="accent6">
                <a:lumMod val="60000"/>
                <a:lumOff val="40000"/>
              </a:schemeClr>
            </a:solidFill>
          </a:endParaRPr>
        </a:p>
      </xdr:txBody>
    </xdr:sp>
    <xdr:clientData/>
  </xdr:twoCellAnchor>
  <xdr:twoCellAnchor editAs="oneCell">
    <xdr:from>
      <xdr:col>3</xdr:col>
      <xdr:colOff>28575</xdr:colOff>
      <xdr:row>8</xdr:row>
      <xdr:rowOff>19050</xdr:rowOff>
    </xdr:from>
    <xdr:to>
      <xdr:col>4</xdr:col>
      <xdr:colOff>347915</xdr:colOff>
      <xdr:row>10</xdr:row>
      <xdr:rowOff>243140</xdr:rowOff>
    </xdr:to>
    <xdr:pic>
      <xdr:nvPicPr>
        <xdr:cNvPr id="13" name="Grafik 1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752475"/>
          <a:ext cx="719390" cy="719390"/>
        </a:xfrm>
        <a:prstGeom prst="rect">
          <a:avLst/>
        </a:prstGeom>
      </xdr:spPr>
    </xdr:pic>
    <xdr:clientData/>
  </xdr:twoCellAnchor>
  <xdr:twoCellAnchor>
    <xdr:from>
      <xdr:col>10</xdr:col>
      <xdr:colOff>28575</xdr:colOff>
      <xdr:row>8</xdr:row>
      <xdr:rowOff>38099</xdr:rowOff>
    </xdr:from>
    <xdr:to>
      <xdr:col>10</xdr:col>
      <xdr:colOff>209550</xdr:colOff>
      <xdr:row>10</xdr:row>
      <xdr:rowOff>190799</xdr:rowOff>
    </xdr:to>
    <xdr:sp macro="" textlink="">
      <xdr:nvSpPr>
        <xdr:cNvPr id="14" name="Geschweifte Klammer rechts 13"/>
        <xdr:cNvSpPr/>
      </xdr:nvSpPr>
      <xdr:spPr>
        <a:xfrm>
          <a:off x="3733800" y="771524"/>
          <a:ext cx="180975" cy="648000"/>
        </a:xfrm>
        <a:prstGeom prst="rightBrace">
          <a:avLst>
            <a:gd name="adj1" fmla="val 34047"/>
            <a:gd name="adj2" fmla="val 50000"/>
          </a:avLst>
        </a:prstGeom>
        <a:noFill/>
        <a:ln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>
            <a:solidFill>
              <a:schemeClr val="accent6">
                <a:lumMod val="60000"/>
                <a:lumOff val="40000"/>
              </a:schemeClr>
            </a:solidFill>
          </a:endParaRPr>
        </a:p>
      </xdr:txBody>
    </xdr:sp>
    <xdr:clientData/>
  </xdr:twoCellAnchor>
  <xdr:twoCellAnchor>
    <xdr:from>
      <xdr:col>10</xdr:col>
      <xdr:colOff>28575</xdr:colOff>
      <xdr:row>13</xdr:row>
      <xdr:rowOff>38099</xdr:rowOff>
    </xdr:from>
    <xdr:to>
      <xdr:col>10</xdr:col>
      <xdr:colOff>209550</xdr:colOff>
      <xdr:row>15</xdr:row>
      <xdr:rowOff>190799</xdr:rowOff>
    </xdr:to>
    <xdr:sp macro="" textlink="">
      <xdr:nvSpPr>
        <xdr:cNvPr id="16" name="Geschweifte Klammer rechts 15"/>
        <xdr:cNvSpPr/>
      </xdr:nvSpPr>
      <xdr:spPr>
        <a:xfrm>
          <a:off x="3990975" y="1762124"/>
          <a:ext cx="180975" cy="648000"/>
        </a:xfrm>
        <a:prstGeom prst="rightBrace">
          <a:avLst>
            <a:gd name="adj1" fmla="val 34047"/>
            <a:gd name="adj2" fmla="val 50000"/>
          </a:avLst>
        </a:prstGeom>
        <a:noFill/>
        <a:ln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>
            <a:solidFill>
              <a:schemeClr val="accent6">
                <a:lumMod val="60000"/>
                <a:lumOff val="40000"/>
              </a:schemeClr>
            </a:solidFill>
          </a:endParaRPr>
        </a:p>
      </xdr:txBody>
    </xdr:sp>
    <xdr:clientData/>
  </xdr:twoCellAnchor>
  <xdr:twoCellAnchor>
    <xdr:from>
      <xdr:col>10</xdr:col>
      <xdr:colOff>28575</xdr:colOff>
      <xdr:row>18</xdr:row>
      <xdr:rowOff>38099</xdr:rowOff>
    </xdr:from>
    <xdr:to>
      <xdr:col>10</xdr:col>
      <xdr:colOff>209550</xdr:colOff>
      <xdr:row>20</xdr:row>
      <xdr:rowOff>190799</xdr:rowOff>
    </xdr:to>
    <xdr:sp macro="" textlink="">
      <xdr:nvSpPr>
        <xdr:cNvPr id="18" name="Geschweifte Klammer rechts 17"/>
        <xdr:cNvSpPr/>
      </xdr:nvSpPr>
      <xdr:spPr>
        <a:xfrm>
          <a:off x="3990975" y="2752724"/>
          <a:ext cx="180975" cy="648000"/>
        </a:xfrm>
        <a:prstGeom prst="rightBrace">
          <a:avLst>
            <a:gd name="adj1" fmla="val 34047"/>
            <a:gd name="adj2" fmla="val 50000"/>
          </a:avLst>
        </a:prstGeom>
        <a:noFill/>
        <a:ln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>
            <a:solidFill>
              <a:schemeClr val="accent6">
                <a:lumMod val="60000"/>
                <a:lumOff val="40000"/>
              </a:schemeClr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Y28"/>
  <sheetViews>
    <sheetView showRowColHeaders="0" tabSelected="1" workbookViewId="0"/>
  </sheetViews>
  <sheetFormatPr baseColWidth="10" defaultRowHeight="20.100000000000001" customHeight="1" x14ac:dyDescent="0.25"/>
  <cols>
    <col min="1" max="1" width="1.42578125" style="5" customWidth="1"/>
    <col min="2" max="2" width="2" style="5" customWidth="1"/>
    <col min="3" max="7" width="6" style="5" customWidth="1"/>
    <col min="8" max="8" width="5.85546875" style="5" customWidth="1"/>
    <col min="9" max="9" width="10.85546875" style="5" customWidth="1"/>
    <col min="10" max="10" width="6" style="5" customWidth="1"/>
    <col min="11" max="11" width="4.140625" style="5" customWidth="1"/>
    <col min="12" max="12" width="4.5703125" style="14" customWidth="1"/>
    <col min="13" max="13" width="6" style="31" customWidth="1"/>
    <col min="14" max="14" width="6" style="5" customWidth="1"/>
    <col min="15" max="16" width="1.7109375" style="5" customWidth="1"/>
    <col min="17" max="17" width="1.7109375" style="30" customWidth="1"/>
    <col min="18" max="18" width="3" style="5" customWidth="1"/>
    <col min="19" max="19" width="22.7109375" style="5" customWidth="1"/>
    <col min="20" max="20" width="5.7109375" style="31" customWidth="1"/>
    <col min="21" max="21" width="1.7109375" style="5" customWidth="1"/>
    <col min="22" max="22" width="22.7109375" style="5" customWidth="1"/>
    <col min="23" max="23" width="5.7109375" style="5" customWidth="1"/>
    <col min="24" max="25" width="1.7109375" style="5" customWidth="1"/>
    <col min="26" max="16384" width="11.42578125" style="5"/>
  </cols>
  <sheetData>
    <row r="1" spans="3:25" ht="15" x14ac:dyDescent="0.25">
      <c r="T1" s="5"/>
    </row>
    <row r="2" spans="3:25" ht="23.25" x14ac:dyDescent="0.25">
      <c r="C2" s="6" t="s">
        <v>39</v>
      </c>
      <c r="E2" s="7"/>
      <c r="F2" s="7"/>
      <c r="G2" s="7"/>
      <c r="H2" s="7"/>
      <c r="I2" s="7"/>
      <c r="J2" s="7"/>
      <c r="K2" s="7"/>
      <c r="S2" s="131" t="s">
        <v>41</v>
      </c>
      <c r="T2" s="130" t="s">
        <v>70</v>
      </c>
      <c r="U2" s="130"/>
      <c r="V2" s="130"/>
      <c r="W2" s="130"/>
      <c r="X2" s="130"/>
      <c r="Y2" s="130"/>
    </row>
    <row r="3" spans="3:25" ht="20.100000000000001" customHeight="1" thickBot="1" x14ac:dyDescent="0.3">
      <c r="C3" s="18"/>
      <c r="D3" s="19"/>
      <c r="E3" s="19"/>
      <c r="F3" s="19"/>
      <c r="G3" s="19"/>
      <c r="H3" s="19"/>
      <c r="I3" s="19"/>
      <c r="J3" s="19"/>
      <c r="K3" s="19"/>
      <c r="L3" s="20"/>
      <c r="M3" s="34"/>
      <c r="N3" s="18"/>
      <c r="S3" s="131"/>
      <c r="T3" s="130"/>
      <c r="U3" s="130"/>
      <c r="V3" s="130"/>
      <c r="W3" s="130"/>
      <c r="X3" s="130"/>
      <c r="Y3" s="130"/>
    </row>
    <row r="4" spans="3:25" ht="20.100000000000001" customHeight="1" thickTop="1" x14ac:dyDescent="0.25">
      <c r="C4" s="9"/>
      <c r="D4" s="84"/>
      <c r="E4" s="84"/>
      <c r="F4" s="132" t="s">
        <v>72</v>
      </c>
      <c r="G4" s="132"/>
      <c r="H4" s="132"/>
      <c r="I4" s="23" t="s">
        <v>7</v>
      </c>
      <c r="J4" s="24">
        <f>'Zeit und Wertung'!J6</f>
        <v>40</v>
      </c>
      <c r="K4" s="10"/>
      <c r="L4" s="15"/>
      <c r="M4" s="35"/>
      <c r="N4" s="10"/>
      <c r="S4" s="33" t="s">
        <v>46</v>
      </c>
      <c r="T4" s="23" t="s">
        <v>1</v>
      </c>
      <c r="U4" s="32"/>
      <c r="V4" s="32"/>
      <c r="W4" s="32"/>
      <c r="X4" s="32"/>
      <c r="Y4" s="32"/>
    </row>
    <row r="5" spans="3:25" ht="20.100000000000001" customHeight="1" x14ac:dyDescent="0.25">
      <c r="C5" s="9"/>
      <c r="D5" s="32"/>
      <c r="E5" s="32"/>
      <c r="F5" s="133"/>
      <c r="G5" s="133"/>
      <c r="H5" s="133"/>
      <c r="I5" s="25" t="s">
        <v>5</v>
      </c>
      <c r="J5" s="26">
        <f>'Zeit und Wertung'!J7</f>
        <v>40</v>
      </c>
      <c r="K5" s="9"/>
      <c r="L5" s="83">
        <f>SUM(J4:J6)</f>
        <v>180</v>
      </c>
      <c r="M5" s="36" t="s">
        <v>40</v>
      </c>
      <c r="N5" s="17"/>
      <c r="S5" s="33" t="s">
        <v>71</v>
      </c>
      <c r="T5" s="23" t="s">
        <v>79</v>
      </c>
      <c r="U5" s="32"/>
      <c r="V5" s="32"/>
      <c r="W5" s="32"/>
      <c r="X5" s="32"/>
      <c r="Y5" s="32"/>
    </row>
    <row r="6" spans="3:25" ht="20.100000000000001" customHeight="1" thickBot="1" x14ac:dyDescent="0.3">
      <c r="C6" s="9"/>
      <c r="D6" s="32"/>
      <c r="E6" s="32"/>
      <c r="F6" s="134"/>
      <c r="G6" s="134"/>
      <c r="H6" s="134"/>
      <c r="I6" s="23" t="s">
        <v>24</v>
      </c>
      <c r="J6" s="24">
        <f>'Zeit und Wertung'!J8</f>
        <v>100</v>
      </c>
      <c r="K6" s="9"/>
      <c r="L6" s="16"/>
      <c r="M6" s="36"/>
      <c r="N6" s="9"/>
      <c r="S6" s="33" t="s">
        <v>47</v>
      </c>
      <c r="T6" s="40">
        <v>628</v>
      </c>
      <c r="U6" s="32"/>
      <c r="V6" s="32"/>
      <c r="W6" s="32"/>
      <c r="X6" s="32"/>
      <c r="Y6" s="32"/>
    </row>
    <row r="7" spans="3:25" ht="9.9499999999999993" customHeight="1" thickTop="1" x14ac:dyDescent="0.25">
      <c r="C7" s="21"/>
      <c r="D7" s="21"/>
      <c r="E7" s="21"/>
      <c r="F7" s="28"/>
      <c r="G7" s="21"/>
      <c r="H7" s="21"/>
      <c r="I7" s="21"/>
      <c r="J7" s="21"/>
      <c r="K7" s="21"/>
      <c r="L7" s="22"/>
      <c r="M7" s="37"/>
      <c r="N7" s="21"/>
      <c r="S7" s="32"/>
      <c r="T7" s="41"/>
      <c r="U7" s="32"/>
      <c r="V7" s="32"/>
      <c r="W7" s="32"/>
      <c r="X7" s="32"/>
      <c r="Y7" s="32"/>
    </row>
    <row r="8" spans="3:25" ht="9.9499999999999993" customHeight="1" thickBot="1" x14ac:dyDescent="0.3">
      <c r="C8" s="18"/>
      <c r="D8" s="19"/>
      <c r="E8" s="19"/>
      <c r="F8" s="29"/>
      <c r="G8" s="19"/>
      <c r="H8" s="19"/>
      <c r="I8" s="19"/>
      <c r="J8" s="19"/>
      <c r="K8" s="19"/>
      <c r="L8" s="20"/>
      <c r="M8" s="38"/>
      <c r="N8" s="18"/>
      <c r="S8" s="32"/>
      <c r="T8" s="41"/>
      <c r="U8" s="32"/>
      <c r="V8" s="32"/>
      <c r="W8" s="32"/>
      <c r="X8" s="32"/>
      <c r="Y8" s="32"/>
    </row>
    <row r="9" spans="3:25" ht="20.100000000000001" customHeight="1" thickTop="1" x14ac:dyDescent="0.25">
      <c r="C9" s="9"/>
      <c r="D9" s="84"/>
      <c r="E9" s="84"/>
      <c r="F9" s="132" t="s">
        <v>73</v>
      </c>
      <c r="G9" s="132"/>
      <c r="H9" s="132"/>
      <c r="I9" s="12" t="s">
        <v>7</v>
      </c>
      <c r="J9" s="13">
        <f>'Zeit und Wertung'!J13</f>
        <v>90</v>
      </c>
      <c r="K9" s="10"/>
      <c r="L9" s="15"/>
      <c r="M9" s="35"/>
      <c r="N9" s="10"/>
      <c r="S9" s="33" t="s">
        <v>2</v>
      </c>
      <c r="T9" s="42">
        <v>2</v>
      </c>
      <c r="U9" s="9"/>
      <c r="V9" s="32"/>
      <c r="W9" s="32"/>
      <c r="X9" s="32"/>
      <c r="Y9" s="32"/>
    </row>
    <row r="10" spans="3:25" ht="20.100000000000001" customHeight="1" x14ac:dyDescent="0.25">
      <c r="C10" s="9"/>
      <c r="D10" s="32"/>
      <c r="E10" s="32"/>
      <c r="F10" s="133"/>
      <c r="G10" s="133"/>
      <c r="H10" s="133"/>
      <c r="I10" s="12" t="s">
        <v>5</v>
      </c>
      <c r="J10" s="13">
        <f>'Zeit und Wertung'!J14</f>
        <v>15</v>
      </c>
      <c r="K10" s="9"/>
      <c r="L10" s="83">
        <f>SUM(J9:J11)</f>
        <v>175</v>
      </c>
      <c r="M10" s="36" t="s">
        <v>40</v>
      </c>
      <c r="N10" s="17"/>
      <c r="S10" s="33" t="s">
        <v>42</v>
      </c>
      <c r="T10" s="42">
        <v>4</v>
      </c>
      <c r="U10" s="9"/>
      <c r="V10" s="32"/>
      <c r="W10" s="32"/>
      <c r="X10" s="32"/>
      <c r="Y10" s="32"/>
    </row>
    <row r="11" spans="3:25" ht="20.100000000000001" customHeight="1" thickBot="1" x14ac:dyDescent="0.3">
      <c r="C11" s="9"/>
      <c r="D11" s="32"/>
      <c r="E11" s="32"/>
      <c r="F11" s="134"/>
      <c r="G11" s="134"/>
      <c r="H11" s="134"/>
      <c r="I11" s="12" t="s">
        <v>24</v>
      </c>
      <c r="J11" s="13">
        <f>'Zeit und Wertung'!J15</f>
        <v>70</v>
      </c>
      <c r="K11" s="9"/>
      <c r="L11" s="16"/>
      <c r="M11" s="36"/>
      <c r="N11" s="9"/>
      <c r="S11" s="33" t="s">
        <v>69</v>
      </c>
      <c r="T11" s="42">
        <v>3</v>
      </c>
      <c r="U11" s="9"/>
      <c r="V11" s="32"/>
      <c r="W11" s="32"/>
      <c r="X11" s="32"/>
      <c r="Y11" s="32"/>
    </row>
    <row r="12" spans="3:25" ht="9.9499999999999993" customHeight="1" thickTop="1" x14ac:dyDescent="0.25">
      <c r="C12" s="21"/>
      <c r="D12" s="21"/>
      <c r="E12" s="21"/>
      <c r="F12" s="28"/>
      <c r="G12" s="21"/>
      <c r="H12" s="21"/>
      <c r="I12" s="21"/>
      <c r="J12" s="21"/>
      <c r="K12" s="21"/>
      <c r="L12" s="22"/>
      <c r="M12" s="37"/>
      <c r="N12" s="21"/>
      <c r="S12" s="32"/>
      <c r="T12" s="42"/>
      <c r="U12" s="32"/>
      <c r="V12" s="32"/>
      <c r="W12" s="32"/>
      <c r="X12" s="32"/>
      <c r="Y12" s="32"/>
    </row>
    <row r="13" spans="3:25" ht="9.9499999999999993" customHeight="1" thickBot="1" x14ac:dyDescent="0.3">
      <c r="C13" s="18"/>
      <c r="D13" s="19"/>
      <c r="E13" s="19"/>
      <c r="F13" s="29"/>
      <c r="G13" s="19"/>
      <c r="H13" s="19"/>
      <c r="I13" s="19"/>
      <c r="J13" s="19"/>
      <c r="K13" s="19"/>
      <c r="L13" s="20"/>
      <c r="M13" s="38"/>
      <c r="N13" s="18"/>
      <c r="S13" s="32"/>
      <c r="T13" s="42"/>
      <c r="U13" s="32"/>
      <c r="V13" s="32"/>
      <c r="W13" s="32"/>
      <c r="X13" s="32"/>
      <c r="Y13" s="32"/>
    </row>
    <row r="14" spans="3:25" ht="20.100000000000001" customHeight="1" thickTop="1" x14ac:dyDescent="0.25">
      <c r="C14" s="9"/>
      <c r="D14" s="84"/>
      <c r="E14" s="84"/>
      <c r="F14" s="132" t="s">
        <v>3</v>
      </c>
      <c r="G14" s="132"/>
      <c r="H14" s="132"/>
      <c r="I14" s="12" t="s">
        <v>7</v>
      </c>
      <c r="J14" s="13">
        <f>'Zeit und Wertung'!J20</f>
        <v>100</v>
      </c>
      <c r="K14" s="10"/>
      <c r="L14" s="15"/>
      <c r="M14" s="35"/>
      <c r="N14" s="10"/>
      <c r="S14" s="33" t="s">
        <v>48</v>
      </c>
      <c r="T14" s="42"/>
      <c r="U14" s="9"/>
      <c r="V14" s="33" t="s">
        <v>49</v>
      </c>
      <c r="W14" s="32"/>
      <c r="X14" s="9"/>
      <c r="Y14" s="32"/>
    </row>
    <row r="15" spans="3:25" ht="20.100000000000001" customHeight="1" x14ac:dyDescent="0.25">
      <c r="C15" s="9"/>
      <c r="D15" s="32"/>
      <c r="E15" s="32"/>
      <c r="F15" s="133"/>
      <c r="G15" s="133"/>
      <c r="H15" s="133"/>
      <c r="I15" s="12" t="s">
        <v>5</v>
      </c>
      <c r="J15" s="13">
        <f>'Zeit und Wertung'!J21</f>
        <v>100</v>
      </c>
      <c r="K15" s="9"/>
      <c r="L15" s="83">
        <f>SUM(J14:J16)</f>
        <v>210</v>
      </c>
      <c r="M15" s="36" t="s">
        <v>40</v>
      </c>
      <c r="N15" s="17"/>
      <c r="S15" s="39" t="s">
        <v>43</v>
      </c>
      <c r="T15" s="42">
        <v>9</v>
      </c>
      <c r="U15" s="9"/>
      <c r="V15" s="39" t="s">
        <v>54</v>
      </c>
      <c r="W15" s="42">
        <v>17</v>
      </c>
      <c r="X15" s="9"/>
      <c r="Y15" s="32"/>
    </row>
    <row r="16" spans="3:25" ht="20.100000000000001" customHeight="1" thickBot="1" x14ac:dyDescent="0.3">
      <c r="C16" s="9"/>
      <c r="D16" s="32"/>
      <c r="E16" s="32"/>
      <c r="F16" s="134"/>
      <c r="G16" s="134"/>
      <c r="H16" s="134"/>
      <c r="I16" s="12" t="s">
        <v>24</v>
      </c>
      <c r="J16" s="13">
        <f>'Zeit und Wertung'!J22</f>
        <v>10</v>
      </c>
      <c r="K16" s="9"/>
      <c r="L16" s="16"/>
      <c r="M16" s="36"/>
      <c r="N16" s="9"/>
      <c r="S16" s="39" t="s">
        <v>44</v>
      </c>
      <c r="T16" s="42">
        <v>3</v>
      </c>
      <c r="U16" s="9"/>
      <c r="V16" s="39" t="s">
        <v>50</v>
      </c>
      <c r="W16" s="42">
        <v>1</v>
      </c>
      <c r="X16" s="9"/>
      <c r="Y16" s="32"/>
    </row>
    <row r="17" spans="3:25" ht="9.9499999999999993" customHeight="1" thickTop="1" x14ac:dyDescent="0.25">
      <c r="C17" s="21"/>
      <c r="D17" s="21"/>
      <c r="E17" s="21"/>
      <c r="F17" s="21"/>
      <c r="G17" s="21"/>
      <c r="H17" s="21"/>
      <c r="I17" s="21"/>
      <c r="J17" s="21"/>
      <c r="K17" s="21"/>
      <c r="L17" s="22"/>
      <c r="M17" s="37"/>
      <c r="N17" s="21"/>
      <c r="S17" s="129" t="s">
        <v>45</v>
      </c>
      <c r="T17" s="128">
        <v>1</v>
      </c>
      <c r="U17" s="9"/>
      <c r="V17" s="129" t="s">
        <v>45</v>
      </c>
      <c r="W17" s="128">
        <v>5</v>
      </c>
      <c r="X17" s="9"/>
      <c r="Y17" s="32"/>
    </row>
    <row r="18" spans="3:25" ht="9.9499999999999993" customHeight="1" thickBot="1" x14ac:dyDescent="0.3">
      <c r="C18" s="18"/>
      <c r="D18" s="19"/>
      <c r="E18" s="19"/>
      <c r="F18" s="29"/>
      <c r="G18" s="19"/>
      <c r="H18" s="19"/>
      <c r="I18" s="19"/>
      <c r="J18" s="19"/>
      <c r="K18" s="19"/>
      <c r="L18" s="20"/>
      <c r="M18" s="38"/>
      <c r="N18" s="18"/>
      <c r="S18" s="129"/>
      <c r="T18" s="128"/>
      <c r="U18" s="9"/>
      <c r="V18" s="129"/>
      <c r="W18" s="128"/>
      <c r="X18" s="9"/>
      <c r="Y18" s="32"/>
    </row>
    <row r="19" spans="3:25" ht="20.100000000000001" customHeight="1" thickTop="1" x14ac:dyDescent="0.25">
      <c r="C19" s="9"/>
      <c r="D19" s="84"/>
      <c r="E19" s="84"/>
      <c r="F19" s="132" t="s">
        <v>6</v>
      </c>
      <c r="G19" s="132"/>
      <c r="H19" s="132"/>
      <c r="I19" s="12" t="s">
        <v>7</v>
      </c>
      <c r="J19" s="13">
        <f>'Zeit und Wertung'!J30</f>
        <v>20</v>
      </c>
      <c r="K19" s="10"/>
      <c r="L19" s="15"/>
      <c r="M19" s="35"/>
      <c r="N19" s="10"/>
      <c r="S19" s="32"/>
      <c r="T19" s="23"/>
      <c r="U19" s="32"/>
      <c r="V19" s="32"/>
      <c r="W19" s="32"/>
      <c r="X19" s="32"/>
      <c r="Y19" s="32"/>
    </row>
    <row r="20" spans="3:25" ht="20.100000000000001" customHeight="1" x14ac:dyDescent="0.25">
      <c r="C20" s="9"/>
      <c r="D20" s="32"/>
      <c r="E20" s="32"/>
      <c r="F20" s="133"/>
      <c r="G20" s="133"/>
      <c r="H20" s="133"/>
      <c r="I20" s="12" t="s">
        <v>5</v>
      </c>
      <c r="J20" s="13">
        <f>'Zeit und Wertung'!J31</f>
        <v>50</v>
      </c>
      <c r="K20" s="9"/>
      <c r="L20" s="83">
        <f>SUM(J19:J21)</f>
        <v>110</v>
      </c>
      <c r="M20" s="36" t="s">
        <v>40</v>
      </c>
      <c r="N20" s="17"/>
      <c r="S20" s="32"/>
      <c r="T20" s="23"/>
      <c r="U20" s="32"/>
      <c r="V20" s="32"/>
      <c r="W20" s="32"/>
      <c r="X20" s="32"/>
      <c r="Y20" s="32"/>
    </row>
    <row r="21" spans="3:25" ht="20.100000000000001" customHeight="1" thickBot="1" x14ac:dyDescent="0.3">
      <c r="C21" s="9"/>
      <c r="D21" s="32"/>
      <c r="E21" s="32"/>
      <c r="F21" s="134"/>
      <c r="G21" s="134"/>
      <c r="H21" s="134"/>
      <c r="I21" s="12" t="s">
        <v>24</v>
      </c>
      <c r="J21" s="13">
        <f>'Zeit und Wertung'!J32</f>
        <v>40</v>
      </c>
      <c r="K21" s="9"/>
      <c r="L21" s="16"/>
      <c r="M21" s="27"/>
      <c r="N21" s="9"/>
      <c r="S21" s="32"/>
      <c r="T21" s="23"/>
      <c r="U21" s="32"/>
      <c r="V21" s="32"/>
      <c r="W21" s="32"/>
      <c r="X21" s="32"/>
      <c r="Y21" s="32"/>
    </row>
    <row r="22" spans="3:25" ht="9.9499999999999993" customHeight="1" thickTop="1" x14ac:dyDescent="0.25">
      <c r="C22" s="21"/>
      <c r="D22" s="21"/>
      <c r="E22" s="21"/>
      <c r="F22" s="21"/>
      <c r="G22" s="21"/>
      <c r="H22" s="21"/>
      <c r="I22" s="21"/>
      <c r="J22" s="21"/>
      <c r="K22" s="21"/>
      <c r="L22" s="22"/>
      <c r="M22" s="28"/>
      <c r="N22" s="21"/>
      <c r="T22" s="5"/>
    </row>
    <row r="23" spans="3:25" ht="20.100000000000001" customHeight="1" x14ac:dyDescent="0.25">
      <c r="T23" s="5"/>
    </row>
    <row r="28" spans="3:25" ht="20.100000000000001" customHeight="1" x14ac:dyDescent="0.25">
      <c r="U28" s="11"/>
      <c r="X28" s="8"/>
    </row>
  </sheetData>
  <mergeCells count="10">
    <mergeCell ref="F4:H6"/>
    <mergeCell ref="F9:H11"/>
    <mergeCell ref="F14:H16"/>
    <mergeCell ref="F19:H21"/>
    <mergeCell ref="S17:S18"/>
    <mergeCell ref="T17:T18"/>
    <mergeCell ref="V17:V18"/>
    <mergeCell ref="W17:W18"/>
    <mergeCell ref="T2:Y3"/>
    <mergeCell ref="S2:S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P47"/>
  <sheetViews>
    <sheetView workbookViewId="0"/>
  </sheetViews>
  <sheetFormatPr baseColWidth="10" defaultRowHeight="15" x14ac:dyDescent="0.25"/>
  <cols>
    <col min="1" max="1" width="1.42578125" style="3" customWidth="1"/>
    <col min="2" max="2" width="5.28515625" style="3" customWidth="1"/>
    <col min="3" max="3" width="13.7109375" style="3" bestFit="1" customWidth="1"/>
    <col min="4" max="4" width="6.28515625" style="3" customWidth="1"/>
    <col min="5" max="5" width="6" style="3" customWidth="1"/>
    <col min="6" max="6" width="8.85546875" style="3" bestFit="1" customWidth="1"/>
    <col min="7" max="7" width="5.7109375" style="3" customWidth="1"/>
    <col min="8" max="8" width="5.5703125" style="3" customWidth="1"/>
    <col min="9" max="9" width="11.42578125" style="3"/>
    <col min="10" max="10" width="5.140625" style="3" customWidth="1"/>
    <col min="11" max="11" width="3.7109375" style="44" customWidth="1"/>
    <col min="12" max="12" width="26.42578125" style="3" customWidth="1"/>
    <col min="13" max="16" width="7.140625" style="3" customWidth="1"/>
    <col min="17" max="16384" width="11.42578125" style="3"/>
  </cols>
  <sheetData>
    <row r="2" spans="2:16" ht="20.25" customHeight="1" x14ac:dyDescent="0.25">
      <c r="C2" s="97">
        <f>Ergebnis!T6</f>
        <v>628</v>
      </c>
      <c r="L2" s="100" t="s">
        <v>68</v>
      </c>
    </row>
    <row r="4" spans="2:16" s="43" customFormat="1" ht="62.25" customHeight="1" x14ac:dyDescent="0.25">
      <c r="C4" s="90" t="s">
        <v>35</v>
      </c>
      <c r="D4" s="90" t="s">
        <v>11</v>
      </c>
      <c r="E4" s="91" t="s">
        <v>9</v>
      </c>
      <c r="F4" s="90" t="s">
        <v>13</v>
      </c>
      <c r="G4" s="91" t="s">
        <v>10</v>
      </c>
      <c r="H4" s="91" t="s">
        <v>12</v>
      </c>
      <c r="I4" s="90" t="s">
        <v>14</v>
      </c>
      <c r="J4" s="92" t="s">
        <v>67</v>
      </c>
      <c r="K4" s="72"/>
    </row>
    <row r="5" spans="2:16" x14ac:dyDescent="0.25">
      <c r="C5" s="55" t="s">
        <v>4</v>
      </c>
      <c r="D5" s="56"/>
      <c r="E5" s="57"/>
      <c r="F5" s="58"/>
      <c r="G5" s="57"/>
      <c r="H5" s="57"/>
      <c r="I5" s="58"/>
      <c r="J5" s="59"/>
      <c r="L5" s="2"/>
    </row>
    <row r="6" spans="2:16" x14ac:dyDescent="0.25">
      <c r="C6" s="59" t="s">
        <v>17</v>
      </c>
      <c r="D6" s="59">
        <v>0.39</v>
      </c>
      <c r="E6" s="57">
        <v>1</v>
      </c>
      <c r="F6" s="98">
        <f>D6*C2</f>
        <v>244.92000000000002</v>
      </c>
      <c r="G6" s="57">
        <v>1</v>
      </c>
      <c r="H6" s="57">
        <v>2</v>
      </c>
      <c r="I6" s="98">
        <f t="shared" ref="I6:I8" si="0">PRODUCT(F6,G6,H6)</f>
        <v>489.84000000000003</v>
      </c>
      <c r="J6" s="59"/>
    </row>
    <row r="7" spans="2:16" x14ac:dyDescent="0.25">
      <c r="B7" s="4"/>
      <c r="C7" s="59" t="s">
        <v>20</v>
      </c>
      <c r="D7" s="59">
        <v>0</v>
      </c>
      <c r="E7" s="57">
        <v>0</v>
      </c>
      <c r="F7" s="60">
        <v>0</v>
      </c>
      <c r="G7" s="57">
        <v>0</v>
      </c>
      <c r="H7" s="57">
        <v>0</v>
      </c>
      <c r="I7" s="98">
        <f t="shared" si="0"/>
        <v>0</v>
      </c>
      <c r="J7" s="59"/>
      <c r="K7" s="48"/>
      <c r="L7" s="45"/>
    </row>
    <row r="8" spans="2:16" x14ac:dyDescent="0.25">
      <c r="B8" s="4"/>
      <c r="C8" s="59" t="s">
        <v>21</v>
      </c>
      <c r="D8" s="59">
        <v>0</v>
      </c>
      <c r="E8" s="57">
        <v>0</v>
      </c>
      <c r="F8" s="60">
        <v>0</v>
      </c>
      <c r="G8" s="57">
        <v>0</v>
      </c>
      <c r="H8" s="57">
        <v>0</v>
      </c>
      <c r="I8" s="98">
        <f t="shared" si="0"/>
        <v>0</v>
      </c>
      <c r="J8" s="59"/>
      <c r="K8" s="48"/>
      <c r="L8" s="45"/>
    </row>
    <row r="9" spans="2:16" x14ac:dyDescent="0.25">
      <c r="C9" s="59"/>
      <c r="D9" s="59"/>
      <c r="E9" s="57"/>
      <c r="F9" s="60"/>
      <c r="G9" s="57"/>
      <c r="H9" s="57"/>
      <c r="I9" s="99">
        <f>SUM(I6:I7)</f>
        <v>489.84000000000003</v>
      </c>
      <c r="J9" s="93">
        <v>40</v>
      </c>
      <c r="K9" s="50"/>
      <c r="L9" s="51"/>
    </row>
    <row r="10" spans="2:16" x14ac:dyDescent="0.25">
      <c r="C10" s="1"/>
      <c r="D10" s="1"/>
      <c r="E10" s="1"/>
      <c r="F10" s="64"/>
      <c r="G10" s="1"/>
      <c r="H10" s="1"/>
      <c r="I10" s="64"/>
      <c r="J10" s="64"/>
    </row>
    <row r="11" spans="2:16" x14ac:dyDescent="0.25">
      <c r="C11" s="55" t="s">
        <v>0</v>
      </c>
      <c r="D11" s="56"/>
      <c r="E11" s="56"/>
      <c r="F11" s="62"/>
      <c r="G11" s="56"/>
      <c r="H11" s="56"/>
      <c r="I11" s="62"/>
      <c r="J11" s="59"/>
    </row>
    <row r="12" spans="2:16" x14ac:dyDescent="0.25">
      <c r="C12" s="59" t="s">
        <v>8</v>
      </c>
      <c r="D12" s="59">
        <v>103</v>
      </c>
      <c r="E12" s="57">
        <v>1</v>
      </c>
      <c r="F12" s="98">
        <f>D12*E12</f>
        <v>103</v>
      </c>
      <c r="G12" s="57">
        <v>1</v>
      </c>
      <c r="H12" s="57">
        <v>2</v>
      </c>
      <c r="I12" s="98">
        <f t="shared" ref="I12:I14" si="1">PRODUCT(F12,G12,H12)</f>
        <v>206</v>
      </c>
      <c r="J12" s="59"/>
    </row>
    <row r="13" spans="2:16" x14ac:dyDescent="0.25">
      <c r="C13" s="59" t="s">
        <v>16</v>
      </c>
      <c r="D13" s="59">
        <v>1.38</v>
      </c>
      <c r="E13" s="57">
        <v>7</v>
      </c>
      <c r="F13" s="98">
        <f>$C$2/100*E13*D13</f>
        <v>60.6648</v>
      </c>
      <c r="G13" s="57">
        <v>1</v>
      </c>
      <c r="H13" s="57">
        <v>2</v>
      </c>
      <c r="I13" s="98">
        <f t="shared" si="1"/>
        <v>121.3296</v>
      </c>
      <c r="J13" s="59"/>
      <c r="M13" s="52"/>
      <c r="N13" s="52"/>
      <c r="O13" s="52"/>
      <c r="P13" s="52"/>
    </row>
    <row r="14" spans="2:16" x14ac:dyDescent="0.25">
      <c r="C14" s="59" t="s">
        <v>19</v>
      </c>
      <c r="D14" s="59">
        <v>0</v>
      </c>
      <c r="E14" s="57">
        <v>0</v>
      </c>
      <c r="F14" s="60">
        <v>0</v>
      </c>
      <c r="G14" s="57">
        <v>0</v>
      </c>
      <c r="H14" s="57">
        <v>0</v>
      </c>
      <c r="I14" s="98">
        <f t="shared" si="1"/>
        <v>0</v>
      </c>
      <c r="J14" s="59"/>
      <c r="L14" s="2"/>
    </row>
    <row r="15" spans="2:16" x14ac:dyDescent="0.25">
      <c r="C15" s="59"/>
      <c r="D15" s="59"/>
      <c r="E15" s="57"/>
      <c r="F15" s="60"/>
      <c r="G15" s="57"/>
      <c r="H15" s="57"/>
      <c r="I15" s="99">
        <f>SUM(I12:I14)</f>
        <v>327.32960000000003</v>
      </c>
      <c r="J15" s="93">
        <v>90</v>
      </c>
      <c r="L15" s="2"/>
      <c r="M15" s="54"/>
      <c r="O15" s="54"/>
      <c r="P15" s="2"/>
    </row>
    <row r="16" spans="2:16" x14ac:dyDescent="0.25">
      <c r="C16" s="1"/>
      <c r="D16" s="1"/>
      <c r="E16" s="65"/>
      <c r="F16" s="66"/>
      <c r="G16" s="65"/>
      <c r="H16" s="65"/>
      <c r="I16" s="67"/>
      <c r="J16" s="67"/>
      <c r="L16" s="2"/>
      <c r="M16" s="54"/>
      <c r="N16" s="54"/>
      <c r="O16" s="54"/>
      <c r="P16" s="2"/>
    </row>
    <row r="17" spans="3:12" x14ac:dyDescent="0.25">
      <c r="C17" s="55" t="s">
        <v>3</v>
      </c>
      <c r="D17" s="59"/>
      <c r="E17" s="57"/>
      <c r="F17" s="60"/>
      <c r="G17" s="57"/>
      <c r="H17" s="57"/>
      <c r="I17" s="60"/>
      <c r="J17" s="59"/>
      <c r="K17" s="50"/>
      <c r="L17" s="51"/>
    </row>
    <row r="18" spans="3:12" x14ac:dyDescent="0.25">
      <c r="C18" s="59" t="s">
        <v>15</v>
      </c>
      <c r="D18" s="59">
        <v>18</v>
      </c>
      <c r="E18" s="57">
        <v>1</v>
      </c>
      <c r="F18" s="98">
        <f>D18*E18</f>
        <v>18</v>
      </c>
      <c r="G18" s="57">
        <v>1</v>
      </c>
      <c r="H18" s="57">
        <v>2</v>
      </c>
      <c r="I18" s="98">
        <f t="shared" ref="I18:I20" si="2">PRODUCT(F18,G18,H18)</f>
        <v>36</v>
      </c>
      <c r="J18" s="59"/>
      <c r="K18" s="50"/>
      <c r="L18" s="51"/>
    </row>
    <row r="19" spans="3:12" x14ac:dyDescent="0.25">
      <c r="C19" s="59" t="s">
        <v>23</v>
      </c>
      <c r="D19" s="59">
        <v>129.9</v>
      </c>
      <c r="E19" s="57">
        <v>1</v>
      </c>
      <c r="F19" s="98">
        <f>D19*E19</f>
        <v>129.9</v>
      </c>
      <c r="G19" s="57">
        <v>2</v>
      </c>
      <c r="H19" s="57">
        <v>1</v>
      </c>
      <c r="I19" s="98">
        <f t="shared" si="2"/>
        <v>259.8</v>
      </c>
      <c r="J19" s="59"/>
      <c r="L19" s="3" t="s">
        <v>52</v>
      </c>
    </row>
    <row r="20" spans="3:12" x14ac:dyDescent="0.25">
      <c r="C20" s="59" t="s">
        <v>18</v>
      </c>
      <c r="D20" s="59">
        <v>3.3</v>
      </c>
      <c r="E20" s="57">
        <v>1</v>
      </c>
      <c r="F20" s="98">
        <f>D20*E20</f>
        <v>3.3</v>
      </c>
      <c r="G20" s="57">
        <v>2</v>
      </c>
      <c r="H20" s="57">
        <v>2</v>
      </c>
      <c r="I20" s="98">
        <f t="shared" si="2"/>
        <v>13.2</v>
      </c>
      <c r="J20" s="59"/>
      <c r="K20" s="50"/>
      <c r="L20" s="51"/>
    </row>
    <row r="21" spans="3:12" x14ac:dyDescent="0.25">
      <c r="C21" s="59"/>
      <c r="D21" s="59"/>
      <c r="E21" s="57"/>
      <c r="F21" s="63"/>
      <c r="G21" s="57"/>
      <c r="H21" s="57"/>
      <c r="I21" s="99">
        <f>SUM(I18:I20)</f>
        <v>309</v>
      </c>
      <c r="J21" s="93">
        <v>100</v>
      </c>
    </row>
    <row r="22" spans="3:12" x14ac:dyDescent="0.25">
      <c r="C22" s="1"/>
      <c r="D22" s="1"/>
      <c r="E22" s="65"/>
      <c r="F22" s="64"/>
      <c r="G22" s="65"/>
      <c r="H22" s="65"/>
      <c r="I22" s="64"/>
      <c r="J22" s="64"/>
    </row>
    <row r="23" spans="3:12" x14ac:dyDescent="0.25">
      <c r="C23" s="55" t="s">
        <v>6</v>
      </c>
      <c r="D23" s="59"/>
      <c r="E23" s="57"/>
      <c r="F23" s="60"/>
      <c r="G23" s="57"/>
      <c r="H23" s="57"/>
      <c r="I23" s="60"/>
      <c r="J23" s="59"/>
      <c r="K23" s="48"/>
      <c r="L23" s="45"/>
    </row>
    <row r="24" spans="3:12" x14ac:dyDescent="0.25">
      <c r="C24" s="59" t="s">
        <v>15</v>
      </c>
      <c r="D24" s="59">
        <v>11</v>
      </c>
      <c r="E24" s="57">
        <v>1</v>
      </c>
      <c r="F24" s="98">
        <f>D24*E24</f>
        <v>11</v>
      </c>
      <c r="G24" s="57">
        <v>1</v>
      </c>
      <c r="H24" s="57">
        <v>2</v>
      </c>
      <c r="I24" s="98">
        <f t="shared" ref="I24:I26" si="3">PRODUCT(F24,G24,H24)</f>
        <v>22</v>
      </c>
      <c r="J24" s="59"/>
    </row>
    <row r="25" spans="3:12" x14ac:dyDescent="0.25">
      <c r="C25" s="59" t="s">
        <v>22</v>
      </c>
      <c r="D25" s="59">
        <v>258</v>
      </c>
      <c r="E25" s="57">
        <v>1</v>
      </c>
      <c r="F25" s="98">
        <f>D25*E25</f>
        <v>258</v>
      </c>
      <c r="G25" s="57">
        <v>2</v>
      </c>
      <c r="H25" s="57">
        <v>1</v>
      </c>
      <c r="I25" s="98">
        <f t="shared" si="3"/>
        <v>516</v>
      </c>
      <c r="J25" s="59"/>
      <c r="K25" s="3"/>
      <c r="L25" s="3" t="s">
        <v>51</v>
      </c>
    </row>
    <row r="26" spans="3:12" x14ac:dyDescent="0.25">
      <c r="C26" s="59" t="s">
        <v>18</v>
      </c>
      <c r="D26" s="59">
        <v>3.3</v>
      </c>
      <c r="E26" s="57">
        <v>1</v>
      </c>
      <c r="F26" s="98">
        <f>D26*E26</f>
        <v>3.3</v>
      </c>
      <c r="G26" s="57">
        <v>2</v>
      </c>
      <c r="H26" s="57">
        <v>2</v>
      </c>
      <c r="I26" s="98">
        <f t="shared" si="3"/>
        <v>13.2</v>
      </c>
      <c r="J26" s="59"/>
    </row>
    <row r="27" spans="3:12" x14ac:dyDescent="0.25">
      <c r="C27" s="59"/>
      <c r="D27" s="59"/>
      <c r="E27" s="59"/>
      <c r="F27" s="59"/>
      <c r="G27" s="59"/>
      <c r="H27" s="59"/>
      <c r="I27" s="99">
        <f>SUM(I24:I26)</f>
        <v>551.20000000000005</v>
      </c>
      <c r="J27" s="93">
        <v>20</v>
      </c>
      <c r="L27" s="2"/>
    </row>
    <row r="28" spans="3:12" x14ac:dyDescent="0.25">
      <c r="C28" s="1"/>
      <c r="D28" s="1"/>
      <c r="E28" s="65"/>
      <c r="F28" s="64"/>
      <c r="G28" s="65"/>
      <c r="H28" s="65"/>
      <c r="I28" s="64"/>
      <c r="J28" s="64"/>
      <c r="L28" s="2"/>
    </row>
    <row r="29" spans="3:12" x14ac:dyDescent="0.25">
      <c r="L29" s="2"/>
    </row>
    <row r="30" spans="3:12" x14ac:dyDescent="0.25">
      <c r="L30" s="2"/>
    </row>
    <row r="35" spans="10:10" x14ac:dyDescent="0.25">
      <c r="J35" s="53"/>
    </row>
    <row r="47" spans="10:10" x14ac:dyDescent="0.25">
      <c r="J47" s="53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L36"/>
  <sheetViews>
    <sheetView workbookViewId="0"/>
  </sheetViews>
  <sheetFormatPr baseColWidth="10" defaultRowHeight="15" x14ac:dyDescent="0.25"/>
  <cols>
    <col min="1" max="1" width="1.42578125" style="3" customWidth="1"/>
    <col min="2" max="2" width="3.5703125" style="3" customWidth="1"/>
    <col min="3" max="3" width="22.85546875" style="3" bestFit="1" customWidth="1"/>
    <col min="4" max="4" width="10.28515625" style="68" bestFit="1" customWidth="1"/>
    <col min="5" max="5" width="17.42578125" style="69" bestFit="1" customWidth="1"/>
    <col min="6" max="6" width="1.7109375" style="69" customWidth="1"/>
    <col min="7" max="7" width="1.7109375" style="75" customWidth="1"/>
    <col min="8" max="8" width="1.7109375" style="3" customWidth="1"/>
    <col min="9" max="9" width="10.140625" style="3" bestFit="1" customWidth="1"/>
    <col min="10" max="10" width="8" style="61" customWidth="1"/>
    <col min="11" max="11" width="5" style="3" customWidth="1"/>
    <col min="12" max="12" width="21.28515625" style="3" customWidth="1"/>
    <col min="13" max="16384" width="11.42578125" style="3"/>
  </cols>
  <sheetData>
    <row r="2" spans="2:12" x14ac:dyDescent="0.25">
      <c r="C2" s="82" t="s">
        <v>53</v>
      </c>
      <c r="E2" s="3"/>
      <c r="L2" s="100" t="s">
        <v>68</v>
      </c>
    </row>
    <row r="4" spans="2:12" s="70" customFormat="1" ht="31.5" customHeight="1" x14ac:dyDescent="0.25">
      <c r="C4" s="80" t="s">
        <v>35</v>
      </c>
      <c r="D4" s="74" t="s">
        <v>26</v>
      </c>
      <c r="E4" s="74" t="s">
        <v>28</v>
      </c>
      <c r="F4" s="69"/>
      <c r="G4" s="75"/>
      <c r="H4" s="3"/>
      <c r="I4" s="135" t="s">
        <v>38</v>
      </c>
      <c r="J4" s="136"/>
    </row>
    <row r="5" spans="2:12" x14ac:dyDescent="0.25">
      <c r="C5" s="55" t="s">
        <v>4</v>
      </c>
      <c r="D5" s="77"/>
      <c r="E5" s="78"/>
      <c r="H5" s="47"/>
      <c r="I5" s="55" t="s">
        <v>4</v>
      </c>
      <c r="J5" s="63"/>
      <c r="K5" s="47"/>
    </row>
    <row r="6" spans="2:12" x14ac:dyDescent="0.25">
      <c r="C6" s="59" t="s">
        <v>25</v>
      </c>
      <c r="D6" s="77">
        <v>0</v>
      </c>
      <c r="E6" s="78"/>
      <c r="H6" s="47"/>
      <c r="I6" s="59" t="s">
        <v>7</v>
      </c>
      <c r="J6" s="94">
        <f>Kosten!J9</f>
        <v>40</v>
      </c>
      <c r="K6" s="47"/>
      <c r="L6" s="71"/>
    </row>
    <row r="7" spans="2:12" x14ac:dyDescent="0.25">
      <c r="B7" s="4"/>
      <c r="C7" s="59" t="s">
        <v>27</v>
      </c>
      <c r="D7" s="77">
        <v>6.9444444444444441E-3</v>
      </c>
      <c r="E7" s="78" t="s">
        <v>55</v>
      </c>
      <c r="H7" s="47"/>
      <c r="I7" s="59" t="s">
        <v>5</v>
      </c>
      <c r="J7" s="63">
        <v>40</v>
      </c>
      <c r="K7" s="47"/>
    </row>
    <row r="8" spans="2:12" x14ac:dyDescent="0.25">
      <c r="B8" s="4"/>
      <c r="C8" s="59" t="s">
        <v>22</v>
      </c>
      <c r="D8" s="77">
        <v>0.29166666666666669</v>
      </c>
      <c r="E8" s="78" t="s">
        <v>29</v>
      </c>
      <c r="H8" s="47"/>
      <c r="I8" s="78" t="s">
        <v>24</v>
      </c>
      <c r="J8" s="63">
        <v>100</v>
      </c>
      <c r="K8" s="47"/>
    </row>
    <row r="9" spans="2:12" x14ac:dyDescent="0.25">
      <c r="C9" s="79" t="s">
        <v>37</v>
      </c>
      <c r="D9" s="95">
        <f>SUM(D6:D8)</f>
        <v>0.2986111111111111</v>
      </c>
      <c r="E9" s="78"/>
      <c r="H9" s="47"/>
      <c r="I9" s="79" t="s">
        <v>37</v>
      </c>
      <c r="J9" s="96">
        <f>SUM(J6:J8)</f>
        <v>180</v>
      </c>
      <c r="K9" s="49"/>
    </row>
    <row r="10" spans="2:12" x14ac:dyDescent="0.25">
      <c r="D10" s="72"/>
      <c r="H10" s="47"/>
      <c r="I10" s="46"/>
      <c r="K10" s="49"/>
    </row>
    <row r="11" spans="2:12" x14ac:dyDescent="0.25">
      <c r="D11" s="72"/>
      <c r="H11" s="47"/>
      <c r="I11" s="46"/>
      <c r="K11" s="49"/>
    </row>
    <row r="12" spans="2:12" x14ac:dyDescent="0.25">
      <c r="C12" s="55" t="s">
        <v>0</v>
      </c>
      <c r="D12" s="77"/>
      <c r="E12" s="81"/>
      <c r="F12" s="51"/>
      <c r="G12" s="76"/>
      <c r="H12" s="2"/>
      <c r="I12" s="55" t="s">
        <v>0</v>
      </c>
      <c r="J12" s="63"/>
      <c r="K12" s="2"/>
    </row>
    <row r="13" spans="2:12" x14ac:dyDescent="0.25">
      <c r="C13" s="59" t="s">
        <v>25</v>
      </c>
      <c r="D13" s="77">
        <v>2.0833333333333332E-2</v>
      </c>
      <c r="E13" s="78"/>
      <c r="I13" s="59" t="s">
        <v>7</v>
      </c>
      <c r="J13" s="94">
        <f>Kosten!J15</f>
        <v>90</v>
      </c>
    </row>
    <row r="14" spans="2:12" x14ac:dyDescent="0.25">
      <c r="C14" s="59" t="s">
        <v>27</v>
      </c>
      <c r="D14" s="77">
        <v>4.1666666666666664E-2</v>
      </c>
      <c r="E14" s="78" t="s">
        <v>56</v>
      </c>
      <c r="H14" s="47"/>
      <c r="I14" s="59" t="s">
        <v>5</v>
      </c>
      <c r="J14" s="63">
        <v>15</v>
      </c>
      <c r="K14" s="47"/>
    </row>
    <row r="15" spans="2:12" x14ac:dyDescent="0.25">
      <c r="C15" s="59" t="s">
        <v>22</v>
      </c>
      <c r="D15" s="77">
        <v>0.29166666666666669</v>
      </c>
      <c r="E15" s="78" t="s">
        <v>29</v>
      </c>
      <c r="H15" s="47"/>
      <c r="I15" s="78" t="s">
        <v>24</v>
      </c>
      <c r="J15" s="63">
        <v>70</v>
      </c>
      <c r="K15" s="47"/>
    </row>
    <row r="16" spans="2:12" s="2" customFormat="1" x14ac:dyDescent="0.25">
      <c r="C16" s="79" t="s">
        <v>37</v>
      </c>
      <c r="D16" s="95">
        <f>SUM(D13:D15)</f>
        <v>0.35416666666666669</v>
      </c>
      <c r="E16" s="81"/>
      <c r="F16" s="51"/>
      <c r="G16" s="76"/>
      <c r="H16" s="49"/>
      <c r="I16" s="79" t="s">
        <v>37</v>
      </c>
      <c r="J16" s="96">
        <f>SUM(J13:J15)</f>
        <v>175</v>
      </c>
      <c r="K16" s="49"/>
    </row>
    <row r="17" spans="3:11" x14ac:dyDescent="0.25">
      <c r="D17" s="72"/>
      <c r="H17" s="47"/>
      <c r="I17" s="46"/>
      <c r="K17" s="49"/>
    </row>
    <row r="18" spans="3:11" x14ac:dyDescent="0.25">
      <c r="H18" s="47"/>
      <c r="I18" s="46"/>
      <c r="K18" s="49"/>
    </row>
    <row r="19" spans="3:11" x14ac:dyDescent="0.25">
      <c r="C19" s="55" t="s">
        <v>3</v>
      </c>
      <c r="D19" s="77"/>
      <c r="E19" s="78"/>
      <c r="H19" s="47"/>
      <c r="I19" s="55" t="s">
        <v>3</v>
      </c>
      <c r="J19" s="55"/>
      <c r="K19" s="47"/>
    </row>
    <row r="20" spans="3:11" x14ac:dyDescent="0.25">
      <c r="C20" s="59" t="s">
        <v>15</v>
      </c>
      <c r="D20" s="77">
        <v>2.0833333333333332E-2</v>
      </c>
      <c r="E20" s="78"/>
      <c r="H20" s="47"/>
      <c r="I20" s="59" t="s">
        <v>7</v>
      </c>
      <c r="J20" s="94">
        <f>Kosten!J21</f>
        <v>100</v>
      </c>
      <c r="K20" s="47"/>
    </row>
    <row r="21" spans="3:11" x14ac:dyDescent="0.25">
      <c r="C21" s="59" t="s">
        <v>32</v>
      </c>
      <c r="D21" s="77">
        <v>4.1666666666666664E-2</v>
      </c>
      <c r="E21" s="78"/>
      <c r="H21" s="47"/>
      <c r="I21" s="59" t="s">
        <v>5</v>
      </c>
      <c r="J21" s="63">
        <v>100</v>
      </c>
      <c r="K21" s="47"/>
    </row>
    <row r="22" spans="3:11" x14ac:dyDescent="0.25">
      <c r="C22" s="59" t="s">
        <v>3</v>
      </c>
      <c r="D22" s="77">
        <v>5.2083333333333336E-2</v>
      </c>
      <c r="E22" s="78"/>
      <c r="H22" s="47"/>
      <c r="I22" s="78" t="s">
        <v>24</v>
      </c>
      <c r="J22" s="63">
        <v>10</v>
      </c>
      <c r="K22" s="47"/>
    </row>
    <row r="23" spans="3:11" x14ac:dyDescent="0.25">
      <c r="C23" s="59" t="s">
        <v>33</v>
      </c>
      <c r="D23" s="77">
        <v>3.125E-2</v>
      </c>
      <c r="E23" s="78" t="s">
        <v>30</v>
      </c>
      <c r="I23" s="79" t="s">
        <v>37</v>
      </c>
      <c r="J23" s="96">
        <f>SUM(J20:J22)</f>
        <v>210</v>
      </c>
      <c r="K23" s="49"/>
    </row>
    <row r="24" spans="3:11" x14ac:dyDescent="0.25">
      <c r="C24" s="59" t="s">
        <v>36</v>
      </c>
      <c r="D24" s="77">
        <v>3.125E-2</v>
      </c>
      <c r="E24" s="78" t="s">
        <v>31</v>
      </c>
      <c r="I24" s="46"/>
      <c r="K24" s="49"/>
    </row>
    <row r="25" spans="3:11" x14ac:dyDescent="0.25">
      <c r="C25" s="59" t="s">
        <v>57</v>
      </c>
      <c r="D25" s="77">
        <v>1.0416666666666666E-2</v>
      </c>
      <c r="E25" s="78"/>
      <c r="I25" s="46"/>
    </row>
    <row r="26" spans="3:11" s="2" customFormat="1" x14ac:dyDescent="0.25">
      <c r="C26" s="79" t="s">
        <v>37</v>
      </c>
      <c r="D26" s="95">
        <f>SUM(D20:D25)</f>
        <v>0.1875</v>
      </c>
      <c r="E26" s="81"/>
      <c r="F26" s="51"/>
      <c r="G26" s="76"/>
      <c r="H26" s="49"/>
      <c r="I26" s="43"/>
      <c r="J26" s="73"/>
      <c r="K26" s="49"/>
    </row>
    <row r="27" spans="3:11" x14ac:dyDescent="0.25">
      <c r="H27" s="47"/>
      <c r="I27" s="46"/>
      <c r="K27" s="47"/>
    </row>
    <row r="28" spans="3:11" x14ac:dyDescent="0.25">
      <c r="H28" s="47"/>
      <c r="I28" s="46"/>
      <c r="K28" s="47"/>
    </row>
    <row r="29" spans="3:11" x14ac:dyDescent="0.25">
      <c r="C29" s="55" t="s">
        <v>6</v>
      </c>
      <c r="D29" s="77"/>
      <c r="E29" s="78"/>
      <c r="H29" s="47"/>
      <c r="I29" s="55" t="s">
        <v>6</v>
      </c>
      <c r="J29" s="77"/>
      <c r="K29" s="47"/>
    </row>
    <row r="30" spans="3:11" x14ac:dyDescent="0.25">
      <c r="C30" s="59" t="s">
        <v>15</v>
      </c>
      <c r="D30" s="77">
        <v>1.3888888888888888E-2</v>
      </c>
      <c r="E30" s="78"/>
      <c r="I30" s="59" t="s">
        <v>7</v>
      </c>
      <c r="J30" s="94">
        <f>Kosten!J27</f>
        <v>20</v>
      </c>
    </row>
    <row r="31" spans="3:11" x14ac:dyDescent="0.25">
      <c r="C31" s="59" t="s">
        <v>58</v>
      </c>
      <c r="D31" s="77">
        <v>1.0416666666666666E-2</v>
      </c>
      <c r="E31" s="78"/>
      <c r="I31" s="59" t="s">
        <v>5</v>
      </c>
      <c r="J31" s="63">
        <v>50</v>
      </c>
    </row>
    <row r="32" spans="3:11" x14ac:dyDescent="0.25">
      <c r="C32" s="59" t="s">
        <v>22</v>
      </c>
      <c r="D32" s="77">
        <v>0.22916666666666666</v>
      </c>
      <c r="E32" s="78"/>
      <c r="I32" s="78" t="s">
        <v>24</v>
      </c>
      <c r="J32" s="63">
        <v>40</v>
      </c>
    </row>
    <row r="33" spans="3:10" x14ac:dyDescent="0.25">
      <c r="C33" s="59" t="s">
        <v>34</v>
      </c>
      <c r="D33" s="77">
        <v>1.0416666666666666E-2</v>
      </c>
      <c r="E33" s="78"/>
      <c r="I33" s="79" t="s">
        <v>37</v>
      </c>
      <c r="J33" s="96">
        <f>SUM(J30:J32)</f>
        <v>110</v>
      </c>
    </row>
    <row r="34" spans="3:10" x14ac:dyDescent="0.25">
      <c r="C34" s="59" t="s">
        <v>36</v>
      </c>
      <c r="D34" s="77">
        <v>6.9444444444444441E-3</v>
      </c>
      <c r="E34" s="78" t="s">
        <v>31</v>
      </c>
      <c r="J34" s="3"/>
    </row>
    <row r="35" spans="3:10" x14ac:dyDescent="0.25">
      <c r="C35" s="59" t="s">
        <v>57</v>
      </c>
      <c r="D35" s="77">
        <v>1.0416666666666666E-2</v>
      </c>
      <c r="E35" s="78"/>
    </row>
    <row r="36" spans="3:10" s="2" customFormat="1" x14ac:dyDescent="0.25">
      <c r="C36" s="79" t="s">
        <v>37</v>
      </c>
      <c r="D36" s="95">
        <f>SUM(D30:D35)</f>
        <v>0.28125</v>
      </c>
      <c r="E36" s="81"/>
      <c r="F36" s="51"/>
      <c r="G36" s="76"/>
      <c r="J36" s="73"/>
    </row>
  </sheetData>
  <mergeCells count="1">
    <mergeCell ref="I4:J4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R15"/>
  <sheetViews>
    <sheetView workbookViewId="0"/>
  </sheetViews>
  <sheetFormatPr baseColWidth="10" defaultRowHeight="15" x14ac:dyDescent="0.25"/>
  <cols>
    <col min="1" max="3" width="1.7109375" customWidth="1"/>
    <col min="4" max="4" width="13.85546875" customWidth="1"/>
    <col min="5" max="5" width="6.42578125" customWidth="1"/>
    <col min="6" max="6" width="8.42578125" bestFit="1" customWidth="1"/>
    <col min="7" max="7" width="9.7109375" customWidth="1"/>
    <col min="8" max="8" width="10" bestFit="1" customWidth="1"/>
    <col min="9" max="9" width="3.28515625" customWidth="1"/>
    <col min="12" max="12" width="2.7109375" customWidth="1"/>
    <col min="13" max="13" width="18" bestFit="1" customWidth="1"/>
    <col min="14" max="14" width="2.7109375" customWidth="1"/>
    <col min="16" max="16" width="2.7109375" customWidth="1"/>
    <col min="17" max="17" width="5.5703125" customWidth="1"/>
  </cols>
  <sheetData>
    <row r="2" spans="4:18" s="86" customFormat="1" x14ac:dyDescent="0.25">
      <c r="D2" s="109"/>
      <c r="E2" s="139" t="s">
        <v>11</v>
      </c>
      <c r="F2" s="140"/>
      <c r="G2" s="116">
        <v>100</v>
      </c>
      <c r="H2" s="114"/>
      <c r="I2" s="87"/>
      <c r="J2" s="137" t="s">
        <v>64</v>
      </c>
      <c r="K2" s="138"/>
      <c r="M2" s="100" t="s">
        <v>68</v>
      </c>
      <c r="O2" s="117" t="s">
        <v>78</v>
      </c>
      <c r="Q2" s="126">
        <v>1</v>
      </c>
      <c r="R2" s="127" t="s">
        <v>66</v>
      </c>
    </row>
    <row r="3" spans="4:18" s="85" customFormat="1" x14ac:dyDescent="0.25">
      <c r="D3" s="108" t="s">
        <v>35</v>
      </c>
      <c r="E3" s="105" t="s">
        <v>75</v>
      </c>
      <c r="F3" s="106" t="s">
        <v>74</v>
      </c>
      <c r="G3" s="105" t="s">
        <v>40</v>
      </c>
      <c r="H3" s="106" t="s">
        <v>65</v>
      </c>
      <c r="I3" s="88"/>
      <c r="J3" s="105" t="s">
        <v>62</v>
      </c>
      <c r="K3" s="106" t="s">
        <v>63</v>
      </c>
    </row>
    <row r="4" spans="4:18" x14ac:dyDescent="0.25">
      <c r="D4" s="112" t="s">
        <v>59</v>
      </c>
      <c r="E4" s="113">
        <v>1</v>
      </c>
      <c r="F4" s="107">
        <f>IF(E4=1,J4,K4)</f>
        <v>401</v>
      </c>
      <c r="G4" s="103">
        <f t="shared" ref="G4:G6" si="0">$G$2-(F4-MIN($F$4:$F$7))/MIN($F$4:$F$7)%</f>
        <v>77.370030581039757</v>
      </c>
      <c r="H4" s="104">
        <f t="shared" ref="H4:H7" si="1">RANK(G4,$G$4:$G$7)</f>
        <v>2</v>
      </c>
      <c r="I4" s="89"/>
      <c r="J4" s="118">
        <v>401</v>
      </c>
      <c r="K4" s="118">
        <v>489</v>
      </c>
    </row>
    <row r="5" spans="4:18" x14ac:dyDescent="0.25">
      <c r="D5" s="110" t="s">
        <v>60</v>
      </c>
      <c r="E5" s="111">
        <v>1</v>
      </c>
      <c r="F5" s="101">
        <f>IF(E5=1,J5,K5)</f>
        <v>327</v>
      </c>
      <c r="G5" s="102">
        <f t="shared" si="0"/>
        <v>100</v>
      </c>
      <c r="H5" s="94">
        <f t="shared" si="1"/>
        <v>1</v>
      </c>
      <c r="I5" s="89"/>
      <c r="J5" s="117">
        <v>327</v>
      </c>
      <c r="K5" s="117">
        <v>505</v>
      </c>
    </row>
    <row r="6" spans="4:18" x14ac:dyDescent="0.25">
      <c r="D6" s="110" t="s">
        <v>61</v>
      </c>
      <c r="E6" s="111">
        <v>2</v>
      </c>
      <c r="F6" s="101">
        <f>IF(E6=1,J6,K6)</f>
        <v>1075</v>
      </c>
      <c r="G6" s="124">
        <f t="shared" si="0"/>
        <v>-128.74617737003058</v>
      </c>
      <c r="H6" s="125">
        <f t="shared" si="1"/>
        <v>4</v>
      </c>
      <c r="I6" s="89"/>
      <c r="J6" s="117">
        <v>309</v>
      </c>
      <c r="K6" s="117">
        <v>1075</v>
      </c>
    </row>
    <row r="7" spans="4:18" x14ac:dyDescent="0.25">
      <c r="D7" s="110" t="s">
        <v>6</v>
      </c>
      <c r="E7" s="111">
        <v>2</v>
      </c>
      <c r="F7" s="123">
        <f>IF(E7=1,J7,K7)</f>
        <v>551</v>
      </c>
      <c r="G7" s="102">
        <f>$G$2-(F7-MIN($F$4:$F$7))/MIN($F$4:$F$7)%</f>
        <v>31.498470948012226</v>
      </c>
      <c r="H7" s="94">
        <f t="shared" si="1"/>
        <v>3</v>
      </c>
      <c r="I7" s="89"/>
      <c r="J7" s="117">
        <v>311</v>
      </c>
      <c r="K7" s="117">
        <v>551</v>
      </c>
    </row>
    <row r="8" spans="4:18" ht="20.100000000000001" customHeight="1" x14ac:dyDescent="0.25"/>
    <row r="9" spans="4:18" ht="20.100000000000001" customHeight="1" x14ac:dyDescent="0.25"/>
    <row r="10" spans="4:18" x14ac:dyDescent="0.25">
      <c r="D10" s="109"/>
      <c r="E10" s="139" t="s">
        <v>5</v>
      </c>
      <c r="F10" s="140"/>
      <c r="G10" s="115">
        <v>100</v>
      </c>
      <c r="H10" s="114"/>
      <c r="I10" s="87"/>
      <c r="J10" s="137" t="s">
        <v>76</v>
      </c>
      <c r="K10" s="138"/>
    </row>
    <row r="11" spans="4:18" x14ac:dyDescent="0.25">
      <c r="D11" s="108" t="s">
        <v>35</v>
      </c>
      <c r="E11" s="105" t="s">
        <v>75</v>
      </c>
      <c r="F11" s="106" t="s">
        <v>77</v>
      </c>
      <c r="G11" s="105" t="s">
        <v>40</v>
      </c>
      <c r="H11" s="106" t="s">
        <v>65</v>
      </c>
      <c r="I11" s="88"/>
      <c r="J11" s="105" t="s">
        <v>62</v>
      </c>
      <c r="K11" s="106" t="s">
        <v>63</v>
      </c>
    </row>
    <row r="12" spans="4:18" x14ac:dyDescent="0.25">
      <c r="D12" s="112" t="s">
        <v>59</v>
      </c>
      <c r="E12" s="113">
        <v>1</v>
      </c>
      <c r="F12" s="121">
        <f>IF(E12=1,J12,K12)</f>
        <v>0.29166666666666669</v>
      </c>
      <c r="G12" s="103">
        <f t="shared" ref="G12:G15" si="2">$G$10-(F12-MIN($F$12:$F$15))/MIN($F$12:$F$15)%</f>
        <v>83.333333333333329</v>
      </c>
      <c r="H12" s="104">
        <f t="shared" ref="H12:H15" si="3">RANK(G12,$G$12:$G$15)</f>
        <v>2</v>
      </c>
      <c r="I12" s="89"/>
      <c r="J12" s="119">
        <v>0.29166666666666669</v>
      </c>
      <c r="K12" s="119">
        <v>0.35416666666666669</v>
      </c>
    </row>
    <row r="13" spans="4:18" x14ac:dyDescent="0.25">
      <c r="D13" s="110" t="s">
        <v>60</v>
      </c>
      <c r="E13" s="111">
        <v>1</v>
      </c>
      <c r="F13" s="122">
        <f>IF(E13=1,J13,K13)</f>
        <v>0.35416666666666669</v>
      </c>
      <c r="G13" s="102">
        <f t="shared" si="2"/>
        <v>58.333333333333329</v>
      </c>
      <c r="H13" s="94">
        <f t="shared" si="3"/>
        <v>4</v>
      </c>
      <c r="I13" s="89"/>
      <c r="J13" s="120">
        <v>0.35416666666666669</v>
      </c>
      <c r="K13" s="120">
        <v>0.41666666666666669</v>
      </c>
    </row>
    <row r="14" spans="4:18" x14ac:dyDescent="0.25">
      <c r="D14" s="110" t="s">
        <v>61</v>
      </c>
      <c r="E14" s="111">
        <v>2</v>
      </c>
      <c r="F14" s="122">
        <f>IF(E14=1,J14,K14)</f>
        <v>0.25</v>
      </c>
      <c r="G14" s="102">
        <f t="shared" si="2"/>
        <v>100</v>
      </c>
      <c r="H14" s="94">
        <f t="shared" si="3"/>
        <v>1</v>
      </c>
      <c r="I14" s="89"/>
      <c r="J14" s="120">
        <v>0.1875</v>
      </c>
      <c r="K14" s="120">
        <v>0.25</v>
      </c>
    </row>
    <row r="15" spans="4:18" x14ac:dyDescent="0.25">
      <c r="D15" s="110" t="s">
        <v>6</v>
      </c>
      <c r="E15" s="111">
        <v>2</v>
      </c>
      <c r="F15" s="122">
        <f>IF(E15=1,J15,K15)</f>
        <v>0.34375</v>
      </c>
      <c r="G15" s="102">
        <f t="shared" si="2"/>
        <v>62.5</v>
      </c>
      <c r="H15" s="94">
        <f t="shared" si="3"/>
        <v>3</v>
      </c>
      <c r="I15" s="89"/>
      <c r="J15" s="120">
        <v>0.28125</v>
      </c>
      <c r="K15" s="120">
        <v>0.34375</v>
      </c>
    </row>
  </sheetData>
  <mergeCells count="4">
    <mergeCell ref="J2:K2"/>
    <mergeCell ref="E2:F2"/>
    <mergeCell ref="E10:F10"/>
    <mergeCell ref="J10:K10"/>
  </mergeCells>
  <conditionalFormatting sqref="H4:H15">
    <cfRule type="cellIs" dxfId="1" priority="3" operator="equal">
      <formula>1</formula>
    </cfRule>
  </conditionalFormatting>
  <conditionalFormatting sqref="Q2">
    <cfRule type="cellIs" dxfId="0" priority="2" operator="equal">
      <formula>1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Ergebnis</vt:lpstr>
      <vt:lpstr>Kosten</vt:lpstr>
      <vt:lpstr>Zeit und Wertung</vt:lpstr>
      <vt:lpstr>Beispiel Punktwertungen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creator>Reinhold Scheck</dc:creator>
  <dc:description>Microsoft Press 2010  •  ISBN: 978-3-86645-544-3</dc:description>
  <cp:lastModifiedBy>Reinhold Scheck</cp:lastModifiedBy>
  <dcterms:created xsi:type="dcterms:W3CDTF">2010-04-24T13:21:42Z</dcterms:created>
  <dcterms:modified xsi:type="dcterms:W3CDTF">2010-09-24T08:54:19Z</dcterms:modified>
</cp:coreProperties>
</file>