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drawings/drawing1.xml" ContentType="application/vnd.openxmlformats-officedocument.drawing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charts/chart1.xml" ContentType="application/vnd.openxmlformats-officedocument.drawingml.chart+xml"/>
  <Override PartName="/xl/tables/table1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480" yWindow="255" windowWidth="11190" windowHeight="7560" activeTab="1"/>
  </bookViews>
  <sheets>
    <sheet name="Umsatz nach Region 1" sheetId="10" r:id="rId1"/>
    <sheet name="Umsatz nach Region 2" sheetId="11" r:id="rId2"/>
    <sheet name="Datenbalken" sheetId="8" r:id="rId3"/>
    <sheet name="Studienbudget" sheetId="12" r:id="rId4"/>
    <sheet name="Gewinn_Verlust" sheetId="9" r:id="rId5"/>
  </sheets>
  <externalReferences>
    <externalReference r:id="rId6"/>
  </externalReferences>
  <definedNames>
    <definedName name="AverageQuantity" localSheetId="1">[1]!Table2[[#Totals],[Quantity]]</definedName>
    <definedName name="AverageQuantity">#REF!</definedName>
    <definedName name="BugetBalance">#REF!</definedName>
    <definedName name="NetMonthlyExpenses">#REF!</definedName>
    <definedName name="NetMonthlyIncome">#REF!</definedName>
    <definedName name="PercentageOfIncomeSpent">#REF!</definedName>
    <definedName name="TargetSales">Datenbalken!$H$1</definedName>
  </definedNames>
  <calcPr calcId="145621"/>
</workbook>
</file>

<file path=xl/calcChain.xml><?xml version="1.0" encoding="utf-8"?>
<calcChain xmlns="http://schemas.openxmlformats.org/spreadsheetml/2006/main">
  <c r="F30" i="12" l="1"/>
  <c r="I25" i="12"/>
  <c r="J24" i="12"/>
  <c r="J23" i="12"/>
  <c r="C23" i="12"/>
  <c r="J22" i="12"/>
  <c r="J21" i="12"/>
  <c r="J20" i="12"/>
  <c r="J19" i="12"/>
  <c r="J25" i="12" s="1"/>
  <c r="B9" i="12"/>
  <c r="B12" i="12" l="1"/>
  <c r="O8" i="11"/>
  <c r="O7" i="11"/>
  <c r="O6" i="11"/>
  <c r="O5" i="11"/>
  <c r="O4" i="11"/>
  <c r="O3" i="11"/>
  <c r="O2" i="11"/>
  <c r="G8" i="11"/>
  <c r="G7" i="11"/>
  <c r="G6" i="11"/>
  <c r="G5" i="11"/>
  <c r="G4" i="11"/>
  <c r="G3" i="11"/>
  <c r="G2" i="11"/>
  <c r="B6" i="12" l="1"/>
  <c r="B5" i="12"/>
  <c r="B15" i="12"/>
  <c r="C24" i="8"/>
  <c r="B24" i="8"/>
  <c r="D23" i="8"/>
  <c r="D22" i="8"/>
  <c r="D21" i="8"/>
  <c r="D20" i="8"/>
  <c r="D19" i="8"/>
  <c r="D18" i="8"/>
  <c r="D17" i="8"/>
  <c r="D16" i="8"/>
  <c r="D24" i="8" s="1"/>
  <c r="C20" i="11" l="1"/>
  <c r="D20" i="11"/>
  <c r="E20" i="11"/>
  <c r="F20" i="11"/>
  <c r="B20" i="11"/>
  <c r="F2" i="10" l="1"/>
  <c r="F3" i="10"/>
  <c r="F4" i="10"/>
  <c r="F5" i="10"/>
  <c r="G19" i="11" l="1"/>
  <c r="G18" i="11"/>
  <c r="G17" i="11"/>
  <c r="G16" i="11"/>
  <c r="G15" i="11"/>
  <c r="G14" i="11"/>
  <c r="G13" i="11"/>
  <c r="G20" i="11" l="1"/>
  <c r="H4" i="8"/>
  <c r="H5" i="8"/>
  <c r="H6" i="8"/>
  <c r="H7" i="8"/>
  <c r="H8" i="8"/>
  <c r="H9" i="8"/>
  <c r="H10" i="8"/>
  <c r="H11" i="8"/>
  <c r="D8" i="8" l="1"/>
  <c r="D3" i="8"/>
  <c r="D5" i="8"/>
  <c r="D6" i="8"/>
  <c r="D2" i="8"/>
  <c r="D4" i="8"/>
  <c r="D7" i="8"/>
  <c r="D9" i="8"/>
  <c r="D10" i="8" l="1"/>
  <c r="C10" i="8"/>
  <c r="B10" i="8"/>
</calcChain>
</file>

<file path=xl/sharedStrings.xml><?xml version="1.0" encoding="utf-8"?>
<sst xmlns="http://schemas.openxmlformats.org/spreadsheetml/2006/main" count="153" uniqueCount="84">
  <si>
    <t>Region 1</t>
  </si>
  <si>
    <t>Region 2</t>
  </si>
  <si>
    <t>Region 3</t>
  </si>
  <si>
    <t>Region 4</t>
  </si>
  <si>
    <t>Region</t>
  </si>
  <si>
    <t>Jan</t>
  </si>
  <si>
    <t>Region 5</t>
  </si>
  <si>
    <t>Region 6</t>
  </si>
  <si>
    <t>Region 7</t>
  </si>
  <si>
    <t>Trend</t>
  </si>
  <si>
    <t>Income</t>
  </si>
  <si>
    <t>Feb</t>
  </si>
  <si>
    <t>Apr</t>
  </si>
  <si>
    <t>April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</si>
  <si>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</si>
  <si>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</si>
  <si>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</si>
  <si>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</si>
  <si>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</si>
  <si>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</si>
  <si>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</si>
  <si>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</si>
  <si>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</si>
  <si>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</si>
  <si>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Mrz</t>
  </si>
  <si>
    <t>Mai</t>
  </si>
  <si>
    <t>März</t>
  </si>
  <si>
    <t>Gesamt</t>
  </si>
  <si>
    <t>Mein Studienbudget</t>
  </si>
  <si>
    <t>Ausgegebener Prozentsatz des Einkommens</t>
  </si>
  <si>
    <t>Monatliches Nettoeinkommen</t>
  </si>
  <si>
    <t>Monatliche Nettoausgaben</t>
  </si>
  <si>
    <t>Kontostand</t>
  </si>
  <si>
    <t>Monatseinkommen</t>
  </si>
  <si>
    <t>Monatliche Ausgaben</t>
  </si>
  <si>
    <t>Semesterkosten</t>
  </si>
  <si>
    <t>Posten</t>
  </si>
  <si>
    <t>Betrag</t>
  </si>
  <si>
    <t>Pro Monat</t>
  </si>
  <si>
    <t>Festeinkommen</t>
  </si>
  <si>
    <t>Miete</t>
  </si>
  <si>
    <t>Unterrichtsgebühr</t>
  </si>
  <si>
    <t>Finanzhilfe</t>
  </si>
  <si>
    <t>Nebenkosten</t>
  </si>
  <si>
    <t>Laborgebühren</t>
  </si>
  <si>
    <t>Darlehen</t>
  </si>
  <si>
    <t>Handykosten</t>
  </si>
  <si>
    <t>Bücher</t>
  </si>
  <si>
    <t>Sonstiges Einkommen</t>
  </si>
  <si>
    <t>Lebensmittel</t>
  </si>
  <si>
    <t>Einzahlungen</t>
  </si>
  <si>
    <t>Summe</t>
  </si>
  <si>
    <t>KFZ-Kosten</t>
  </si>
  <si>
    <t>Transport</t>
  </si>
  <si>
    <t>Studienkredit</t>
  </si>
  <si>
    <t>Sonstige Gebühren</t>
  </si>
  <si>
    <t>Kreditkarten</t>
  </si>
  <si>
    <t>Versicherung</t>
  </si>
  <si>
    <t>* basierend auf einem viermonatigen Semester</t>
  </si>
  <si>
    <t>Friseur</t>
  </si>
  <si>
    <t>Unterhaltung</t>
  </si>
  <si>
    <t>Verschiedenes</t>
  </si>
  <si>
    <t>Gewinn/Verlust</t>
  </si>
  <si>
    <t>Norden</t>
  </si>
  <si>
    <t>Süden</t>
  </si>
  <si>
    <t>Osten</t>
  </si>
  <si>
    <t>Westen</t>
  </si>
  <si>
    <t>Nordosten</t>
  </si>
  <si>
    <t>Nordwesten</t>
  </si>
  <si>
    <t>Südosten</t>
  </si>
  <si>
    <t>Südwesten</t>
  </si>
  <si>
    <t>Umsatz</t>
  </si>
  <si>
    <t>Fortschritt</t>
  </si>
  <si>
    <t>Umsatzziel für jede Region:</t>
  </si>
  <si>
    <t>Siege/
Niederlagen</t>
  </si>
  <si>
    <t>Saisonspiele</t>
  </si>
  <si>
    <t>Legende:</t>
  </si>
  <si>
    <t>=Sieg</t>
  </si>
  <si>
    <t>=Niederlage</t>
  </si>
  <si>
    <t>Mannschaft</t>
  </si>
  <si>
    <t>Raben</t>
  </si>
  <si>
    <t>Tiger</t>
  </si>
  <si>
    <t>Haie</t>
  </si>
  <si>
    <t>Panther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</si>
</sst>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&quot;$&quot;#,##0"/>
    <numFmt numFmtId="167" formatCode="_(&quot;$&quot;* #,##0_);_(&quot;$&quot;* \(#,##0\);_(&quot;$&quot;* &quot;-&quot;??_);_(@_)"/>
    <numFmt numFmtId="168" formatCode="0_);[Red]\(0\)"/>
    <numFmt numFmtId="169" formatCode="_(* #,##0_);_(* \(#,##0\);_(* &quot;-&quot;??_);_(@_)"/>
    <numFmt numFmtId="170" formatCode="#,##0\ [$€-407];[Red]\-#,##0\ [$€-407]"/>
    <numFmt numFmtId="171" formatCode="#,##0\ [$€-407]"/>
  </numFmts>
  <fonts count="21" x14ac:knownFonts="1">
    <font>
      <sz val="11"/>
      <color theme="1"/>
      <name val="Century Gothic"/>
      <family val="2"/>
      <scheme val="minor"/>
    </font>
    <font>
      <sz val="11"/>
      <color theme="1"/>
      <name val="Century Gothic"/>
      <family val="2"/>
      <scheme val="minor"/>
    </font>
    <font>
      <sz val="11"/>
      <color theme="0"/>
      <name val="Century Gothic"/>
      <family val="2"/>
      <scheme val="minor"/>
    </font>
    <font>
      <sz val="40"/>
      <color theme="0" tint="-0.249977111117893"/>
      <name val="Century Gothic"/>
      <family val="2"/>
      <scheme val="major"/>
    </font>
    <font>
      <sz val="12"/>
      <color theme="0" tint="-0.499984740745262"/>
      <name val="Century Gothic"/>
      <family val="1"/>
      <scheme val="major"/>
    </font>
    <font>
      <sz val="14"/>
      <color theme="0" tint="-0.499984740745262"/>
      <name val="Century Gothic"/>
      <family val="1"/>
      <scheme val="major"/>
    </font>
    <font>
      <sz val="18"/>
      <color theme="0" tint="-0.499984740745262"/>
      <name val="Century Gothic"/>
      <family val="1"/>
      <scheme val="major"/>
    </font>
    <font>
      <sz val="22"/>
      <color theme="0"/>
      <name val="Century Gothic"/>
      <family val="1"/>
      <scheme val="major"/>
    </font>
    <font>
      <sz val="28"/>
      <color theme="0"/>
      <name val="Century Gothic"/>
      <family val="2"/>
      <scheme val="minor"/>
    </font>
    <font>
      <sz val="12"/>
      <color theme="1"/>
      <name val="Century Gothic"/>
      <family val="2"/>
      <scheme val="minor"/>
    </font>
    <font>
      <sz val="12"/>
      <color theme="1"/>
      <name val="Century Gothic"/>
      <family val="1"/>
      <scheme val="major"/>
    </font>
    <font>
      <sz val="10"/>
      <color theme="0"/>
      <name val="Century Gothic"/>
      <family val="2"/>
      <scheme val="minor"/>
    </font>
    <font>
      <b/>
      <sz val="12"/>
      <color theme="1"/>
      <name val="Century Gothic"/>
      <family val="1"/>
      <scheme val="major"/>
    </font>
    <font>
      <sz val="10.5"/>
      <color theme="0" tint="-0.14999847407452621"/>
      <name val="Century Gothic"/>
      <family val="1"/>
      <scheme val="major"/>
    </font>
    <font>
      <sz val="10.5"/>
      <color theme="0" tint="-0.14999847407452621"/>
      <name val="Century Gothic"/>
      <family val="2"/>
      <scheme val="major"/>
    </font>
    <font>
      <sz val="10.5"/>
      <color theme="0" tint="-0.14999847407452621"/>
      <name val="Century Gothic"/>
      <family val="2"/>
      <scheme val="minor"/>
    </font>
    <font>
      <i/>
      <sz val="9.5"/>
      <color rgb="FF595959"/>
      <name val="Segoe UI"/>
      <family val="2"/>
    </font>
    <font>
      <b/>
      <sz val="11"/>
      <color theme="1"/>
      <name val="Century Gothic"/>
      <family val="2"/>
      <scheme val="minor"/>
    </font>
    <font>
      <b/>
      <sz val="11"/>
      <name val="Century Gothic"/>
      <family val="2"/>
      <scheme val="minor"/>
    </font>
    <font>
      <b/>
      <sz val="11"/>
      <name val="Century Gothic"/>
      <family val="2"/>
      <scheme val="major"/>
    </font>
    <font>
      <b/>
      <sz val="11"/>
      <color theme="0"/>
      <name val="Century Gothic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/>
        <bgColor indexed="64"/>
      </patternFill>
    </fill>
  </fills>
  <borders count="3">
    <border>
      <left/>
      <right/>
      <top/>
      <bottom/>
      <diagonal/>
    </border>
    <border>
      <left style="thin">
        <color theme="0" tint="-4.9989318521683403E-2"/>
      </left>
      <right/>
      <top style="thin">
        <color theme="0" tint="-4.9989318521683403E-2"/>
      </top>
      <bottom style="thin">
        <color theme="0" tint="-4.9989318521683403E-2"/>
      </bottom>
      <diagonal/>
    </border>
    <border>
      <left/>
      <right style="thin">
        <color theme="0" tint="-4.9989318521683403E-2"/>
      </right>
      <top style="thin">
        <color theme="0" tint="-4.9989318521683403E-2"/>
      </top>
      <bottom style="thin">
        <color theme="0" tint="-4.9989318521683403E-2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58">
    <xf numFmtId="0" fontId="0" fillId="0" borderId="0" xfId="0"/>
    <xf numFmtId="0" fontId="0" fillId="0" borderId="0" xfId="0" applyFont="1" applyFill="1" applyBorder="1"/>
    <xf numFmtId="0" fontId="0" fillId="2" borderId="0" xfId="0" applyFill="1" applyAlignment="1">
      <alignment vertical="center"/>
    </xf>
    <xf numFmtId="0" fontId="2" fillId="2" borderId="0" xfId="0" applyFont="1" applyFill="1" applyAlignment="1">
      <alignment vertical="center"/>
    </xf>
    <xf numFmtId="0" fontId="4" fillId="2" borderId="0" xfId="0" applyFont="1" applyFill="1" applyAlignment="1">
      <alignment horizontal="left" vertical="center"/>
    </xf>
    <xf numFmtId="0" fontId="5" fillId="2" borderId="0" xfId="0" applyFont="1" applyFill="1" applyAlignment="1">
      <alignment vertical="center"/>
    </xf>
    <xf numFmtId="0" fontId="6" fillId="2" borderId="0" xfId="0" applyFont="1" applyFill="1" applyAlignment="1">
      <alignment horizontal="left" vertical="center"/>
    </xf>
    <xf numFmtId="9" fontId="7" fillId="2" borderId="0" xfId="0" applyNumberFormat="1" applyFont="1" applyFill="1" applyAlignment="1">
      <alignment horizontal="left" vertical="center"/>
    </xf>
    <xf numFmtId="0" fontId="9" fillId="2" borderId="0" xfId="0" applyFont="1" applyFill="1" applyAlignment="1">
      <alignment vertical="center"/>
    </xf>
    <xf numFmtId="0" fontId="10" fillId="2" borderId="0" xfId="0" applyFont="1" applyFill="1" applyAlignment="1">
      <alignment vertical="center"/>
    </xf>
    <xf numFmtId="166" fontId="10" fillId="2" borderId="0" xfId="0" applyNumberFormat="1" applyFont="1" applyFill="1" applyAlignment="1">
      <alignment vertical="center"/>
    </xf>
    <xf numFmtId="0" fontId="10" fillId="2" borderId="0" xfId="0" applyFont="1" applyFill="1" applyAlignment="1" applyProtection="1">
      <alignment vertical="center"/>
    </xf>
    <xf numFmtId="167" fontId="10" fillId="2" borderId="0" xfId="0" applyNumberFormat="1" applyFont="1" applyFill="1" applyAlignment="1" applyProtection="1">
      <alignment vertical="center"/>
    </xf>
    <xf numFmtId="167" fontId="9" fillId="2" borderId="0" xfId="0" applyNumberFormat="1" applyFont="1" applyFill="1" applyAlignment="1" applyProtection="1">
      <alignment vertical="center"/>
    </xf>
    <xf numFmtId="0" fontId="12" fillId="2" borderId="0" xfId="0" applyFont="1" applyFill="1" applyAlignment="1">
      <alignment vertical="center"/>
    </xf>
    <xf numFmtId="0" fontId="12" fillId="2" borderId="0" xfId="0" applyFont="1" applyFill="1" applyAlignment="1">
      <alignment vertical="center" wrapText="1"/>
    </xf>
    <xf numFmtId="167" fontId="12" fillId="2" borderId="0" xfId="0" applyNumberFormat="1" applyFont="1" applyFill="1" applyAlignment="1">
      <alignment vertical="center" wrapText="1"/>
    </xf>
    <xf numFmtId="0" fontId="13" fillId="2" borderId="0" xfId="0" applyFont="1" applyFill="1" applyAlignment="1">
      <alignment vertical="center"/>
    </xf>
    <xf numFmtId="0" fontId="13" fillId="2" borderId="0" xfId="0" applyFont="1" applyFill="1" applyAlignment="1">
      <alignment horizontal="left" vertical="center" indent="1"/>
    </xf>
    <xf numFmtId="0" fontId="14" fillId="2" borderId="0" xfId="0" applyFont="1" applyFill="1" applyAlignment="1">
      <alignment horizontal="left" vertical="center" indent="1"/>
    </xf>
    <xf numFmtId="0" fontId="13" fillId="2" borderId="0" xfId="0" applyFont="1" applyFill="1" applyAlignment="1" applyProtection="1">
      <alignment vertical="center"/>
    </xf>
    <xf numFmtId="0" fontId="15" fillId="2" borderId="0" xfId="0" applyFont="1" applyFill="1" applyAlignment="1">
      <alignment vertical="center" wrapText="1"/>
    </xf>
    <xf numFmtId="0" fontId="14" fillId="2" borderId="0" xfId="0" applyFont="1" applyFill="1" applyAlignment="1">
      <alignment vertical="center"/>
    </xf>
    <xf numFmtId="167" fontId="9" fillId="2" borderId="0" xfId="0" applyNumberFormat="1" applyFont="1" applyFill="1" applyAlignment="1">
      <alignment vertical="center"/>
    </xf>
    <xf numFmtId="0" fontId="0" fillId="0" borderId="0" xfId="0" applyAlignment="1">
      <alignment horizontal="right"/>
    </xf>
    <xf numFmtId="168" fontId="0" fillId="0" borderId="0" xfId="0" applyNumberFormat="1" applyFont="1" applyFill="1" applyBorder="1"/>
    <xf numFmtId="37" fontId="0" fillId="0" borderId="0" xfId="0" applyNumberFormat="1" applyFont="1" applyFill="1" applyBorder="1"/>
    <xf numFmtId="0" fontId="17" fillId="0" borderId="0" xfId="0" applyFont="1" applyAlignment="1">
      <alignment vertical="top"/>
    </xf>
    <xf numFmtId="0" fontId="0" fillId="0" borderId="0" xfId="0" applyAlignment="1">
      <alignment vertical="top"/>
    </xf>
    <xf numFmtId="0" fontId="18" fillId="3" borderId="0" xfId="0" applyFont="1" applyFill="1" applyBorder="1" applyAlignment="1">
      <alignment horizontal="right"/>
    </xf>
    <xf numFmtId="37" fontId="18" fillId="3" borderId="0" xfId="0" applyNumberFormat="1" applyFont="1" applyFill="1" applyBorder="1" applyAlignment="1">
      <alignment horizontal="left" indent="1"/>
    </xf>
    <xf numFmtId="0" fontId="19" fillId="3" borderId="0" xfId="0" applyFont="1" applyFill="1" applyAlignment="1">
      <alignment vertical="top"/>
    </xf>
    <xf numFmtId="169" fontId="0" fillId="0" borderId="0" xfId="2" applyNumberFormat="1" applyFont="1"/>
    <xf numFmtId="169" fontId="0" fillId="0" borderId="0" xfId="2" applyNumberFormat="1" applyFont="1" applyFill="1" applyBorder="1"/>
    <xf numFmtId="169" fontId="0" fillId="0" borderId="0" xfId="0" applyNumberFormat="1"/>
    <xf numFmtId="169" fontId="0" fillId="0" borderId="0" xfId="2" applyNumberFormat="1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/>
    </xf>
    <xf numFmtId="0" fontId="0" fillId="0" borderId="0" xfId="0" applyAlignment="1"/>
    <xf numFmtId="0" fontId="0" fillId="0" borderId="0" xfId="0" applyFont="1" applyFill="1" applyBorder="1" applyAlignment="1">
      <alignment vertical="center"/>
    </xf>
    <xf numFmtId="0" fontId="0" fillId="0" borderId="0" xfId="0" quotePrefix="1"/>
    <xf numFmtId="0" fontId="0" fillId="0" borderId="0" xfId="0" applyFont="1" applyFill="1" applyBorder="1" applyAlignment="1">
      <alignment horizontal="center" wrapText="1"/>
    </xf>
    <xf numFmtId="0" fontId="0" fillId="0" borderId="0" xfId="0" applyFont="1" applyFill="1" applyBorder="1" applyAlignment="1"/>
    <xf numFmtId="3" fontId="0" fillId="0" borderId="0" xfId="2" applyNumberFormat="1" applyFont="1"/>
    <xf numFmtId="3" fontId="0" fillId="0" borderId="0" xfId="0" applyNumberFormat="1"/>
    <xf numFmtId="170" fontId="8" fillId="2" borderId="0" xfId="0" applyNumberFormat="1" applyFont="1" applyFill="1" applyAlignment="1">
      <alignment horizontal="left" vertical="center"/>
    </xf>
    <xf numFmtId="171" fontId="13" fillId="2" borderId="0" xfId="0" applyNumberFormat="1" applyFont="1" applyFill="1" applyAlignment="1" applyProtection="1">
      <alignment horizontal="right" vertical="center" indent="1"/>
    </xf>
    <xf numFmtId="171" fontId="13" fillId="2" borderId="0" xfId="1" applyNumberFormat="1" applyFont="1" applyFill="1" applyAlignment="1" applyProtection="1">
      <alignment horizontal="right" vertical="center" indent="1"/>
    </xf>
    <xf numFmtId="171" fontId="14" fillId="2" borderId="0" xfId="0" applyNumberFormat="1" applyFont="1" applyFill="1" applyAlignment="1" applyProtection="1">
      <alignment vertical="center"/>
    </xf>
    <xf numFmtId="171" fontId="14" fillId="2" borderId="0" xfId="0" applyNumberFormat="1" applyFont="1" applyFill="1" applyAlignment="1" applyProtection="1">
      <alignment horizontal="right" vertical="center" indent="1"/>
    </xf>
    <xf numFmtId="171" fontId="14" fillId="2" borderId="0" xfId="0" applyNumberFormat="1" applyFont="1" applyFill="1" applyAlignment="1">
      <alignment horizontal="right" vertical="center" wrapText="1" indent="1"/>
    </xf>
    <xf numFmtId="171" fontId="14" fillId="2" borderId="0" xfId="0" applyNumberFormat="1" applyFont="1" applyFill="1" applyAlignment="1">
      <alignment vertical="center" wrapText="1"/>
    </xf>
    <xf numFmtId="0" fontId="5" fillId="2" borderId="0" xfId="0" applyFont="1" applyFill="1" applyAlignment="1">
      <alignment horizontal="left" vertical="center"/>
    </xf>
    <xf numFmtId="0" fontId="16" fillId="2" borderId="0" xfId="0" applyFont="1" applyFill="1" applyAlignment="1">
      <alignment horizontal="left" vertical="center"/>
    </xf>
    <xf numFmtId="0" fontId="3" fillId="2" borderId="0" xfId="0" applyFont="1" applyFill="1" applyAlignment="1">
      <alignment vertical="center"/>
    </xf>
    <xf numFmtId="9" fontId="8" fillId="2" borderId="0" xfId="0" applyNumberFormat="1" applyFont="1" applyFill="1" applyAlignment="1">
      <alignment horizontal="left" vertical="center"/>
    </xf>
    <xf numFmtId="0" fontId="11" fillId="2" borderId="1" xfId="0" applyFont="1" applyFill="1" applyBorder="1" applyAlignment="1">
      <alignment horizontal="left" vertical="center"/>
    </xf>
    <xf numFmtId="0" fontId="11" fillId="2" borderId="2" xfId="0" applyFont="1" applyFill="1" applyBorder="1" applyAlignment="1">
      <alignment horizontal="left" vertical="center"/>
    </xf>
    <xf numFmtId="0" fontId="20" fillId="4" borderId="0" xfId="0" applyFont="1" applyFill="1" applyAlignment="1">
      <alignment horizontal="center"/>
    </xf>
  </cellXfs>
  <cellStyles count="3">
    <cellStyle name="Komma" xfId="2" builtinId="3"/>
    <cellStyle name="Standard" xfId="0" builtinId="0"/>
    <cellStyle name="Währung" xfId="1" builtinId="4"/>
  </cellStyles>
  <dxfs count="8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entury Gothic"/>
        <scheme val="minor"/>
      </font>
      <numFmt numFmtId="169" formatCode="_(* #,##0_);_(* \(#,##0\);_(* &quot;-&quot;??_);_(@_)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numFmt numFmtId="169" formatCode="_(* #,##0_);_(* \(#,##0\);_(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entury Gothic"/>
        <scheme val="minor"/>
      </font>
      <numFmt numFmtId="169" formatCode="_(* #,##0_);_(* \(#,##0\);_(* &quot;-&quot;??_);_(@_)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entury Gothic"/>
        <scheme val="minor"/>
      </font>
      <numFmt numFmtId="169" formatCode="_(* #,##0_);_(* \(#,##0\);_(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entury Gothic"/>
        <scheme val="minor"/>
      </font>
      <numFmt numFmtId="169" formatCode="_(* #,##0_);_(* \(#,##0\);_(* &quot;-&quot;??_);_(@_)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entury Gothic"/>
        <scheme val="minor"/>
      </font>
      <numFmt numFmtId="169" formatCode="_(* #,##0_);_(* \(#,##0\);_(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entury Gothic"/>
        <scheme val="minor"/>
      </font>
      <numFmt numFmtId="169" formatCode="_(* #,##0_);_(* \(#,##0\);_(* &quot;-&quot;??_);_(@_)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entury Gothic"/>
        <scheme val="minor"/>
      </font>
      <numFmt numFmtId="169" formatCode="_(* #,##0_);_(* \(#,##0\);_(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entury Gothic"/>
        <scheme val="minor"/>
      </font>
      <numFmt numFmtId="169" formatCode="_(* #,##0_);_(* \(#,##0\);_(* &quot;-&quot;??_);_(@_)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entury Gothic"/>
        <scheme val="minor"/>
      </font>
      <numFmt numFmtId="169" formatCode="_(* #,##0_);_(* \(#,##0\);_(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entury Gothic"/>
        <scheme val="minor"/>
      </font>
      <numFmt numFmtId="169" formatCode="_(* #,##0_);_(* \(#,##0\);_(* &quot;-&quot;??_);_(@_)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entury Gothic"/>
        <scheme val="minor"/>
      </font>
      <numFmt numFmtId="169" formatCode="_(* #,##0_);_(* \(#,##0\);_(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entury Gothic"/>
        <scheme val="minor"/>
      </font>
      <numFmt numFmtId="169" formatCode="_(* #,##0_);_(* \(#,##0\);_(* &quot;-&quot;??_);_(@_)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entury Gothic"/>
        <scheme val="minor"/>
      </font>
      <numFmt numFmtId="169" formatCode="_(* #,##0_);_(* \(#,##0\);_(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entury Gothic"/>
        <scheme val="minor"/>
      </font>
      <numFmt numFmtId="169" formatCode="_(* #,##0_);_(* \(#,##0\);_(* &quot;-&quot;??_);_(@_)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entury Gothic"/>
        <scheme val="minor"/>
      </font>
      <numFmt numFmtId="169" formatCode="_(* #,##0_);_(* \(#,##0\);_(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entury Gothic"/>
        <scheme val="minor"/>
      </font>
      <numFmt numFmtId="169" formatCode="_(* #,##0_);_(* \(#,##0\);_(* &quot;-&quot;??_);_(@_)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entury Gothic"/>
        <scheme val="minor"/>
      </font>
      <numFmt numFmtId="169" formatCode="_(* #,##0_);_(* \(#,##0\);_(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entury Gothic"/>
        <scheme val="minor"/>
      </font>
      <numFmt numFmtId="169" formatCode="_(* #,##0_);_(* \(#,##0\);_(* &quot;-&quot;??_);_(@_)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numFmt numFmtId="169" formatCode="_(* #,##0_);_(* \(#,##0\);_(* &quot;-&quot;??_);_(@_)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entury Gothic"/>
        <scheme val="minor"/>
      </font>
      <numFmt numFmtId="169" formatCode="_(* #,##0_);_(* \(#,##0\);_(* &quot;-&quot;??_);_(@_)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numFmt numFmtId="169" formatCode="_(* #,##0_);_(* \(#,##0\);_(* &quot;-&quot;??_);_(@_)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entury Gothic"/>
        <scheme val="minor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.5"/>
        <color theme="0" tint="-0.14999847407452621"/>
        <name val="Century Gothic"/>
        <scheme val="major"/>
      </font>
      <numFmt numFmtId="166" formatCode="&quot;$&quot;#,##0"/>
      <fill>
        <patternFill patternType="solid">
          <fgColor indexed="64"/>
          <bgColor theme="1"/>
        </patternFill>
      </fill>
      <alignment horizontal="general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.5"/>
        <color theme="0" tint="-0.14999847407452621"/>
        <name val="Century Gothic"/>
        <scheme val="major"/>
      </font>
      <numFmt numFmtId="171" formatCode="#,##0\ [$€-407]"/>
      <fill>
        <patternFill>
          <fgColor indexed="64"/>
          <bgColor theme="1"/>
        </patternFill>
      </fill>
      <alignment vertical="center" textRotation="0" wrapTex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.5"/>
        <color theme="0" tint="-0.14999847407452621"/>
        <name val="Century Gothic"/>
        <scheme val="major"/>
      </font>
      <numFmt numFmtId="166" formatCode="&quot;$&quot;#,##0"/>
      <fill>
        <patternFill patternType="solid">
          <fgColor indexed="64"/>
          <bgColor theme="1"/>
        </patternFill>
      </fill>
      <alignment horizontal="right" vertical="center" textRotation="0" wrapText="1" indent="1" justifyLastLine="0" shrinkToFit="0" readingOrder="0"/>
    </dxf>
    <dxf>
      <font>
        <strike val="0"/>
        <outline val="0"/>
        <shadow val="0"/>
        <u val="none"/>
        <vertAlign val="baseline"/>
        <sz val="10.5"/>
        <color theme="0" tint="-0.14999847407452621"/>
        <name val="Century Gothic"/>
        <scheme val="major"/>
      </font>
      <numFmt numFmtId="171" formatCode="#,##0\ [$€-407]"/>
      <fill>
        <patternFill>
          <fgColor indexed="64"/>
          <bgColor theme="1"/>
        </patternFill>
      </fill>
      <alignment horizontal="right" vertical="center" textRotation="0" wrapText="0" indent="1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.5"/>
        <color theme="0" tint="-0.14999847407452621"/>
        <name val="Century Gothic"/>
        <scheme val="minor"/>
      </font>
      <fill>
        <patternFill patternType="solid">
          <fgColor indexed="64"/>
          <bgColor theme="1"/>
        </patternFill>
      </fill>
      <alignment horizontal="general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.5"/>
        <color theme="0" tint="-0.14999847407452621"/>
        <name val="Century Gothic"/>
        <scheme val="major"/>
      </font>
      <fill>
        <patternFill patternType="solid">
          <fgColor indexed="64"/>
          <bgColor theme="1"/>
        </patternFill>
      </fill>
      <alignment horizontal="general" vertical="center" textRotation="0" wrapText="0" indent="0" justifyLastLine="0" shrinkToFit="0" readingOrder="0"/>
      <protection locked="1" hidden="0"/>
    </dxf>
    <dxf>
      <font>
        <b/>
        <strike val="0"/>
        <outline val="0"/>
        <shadow val="0"/>
        <u val="none"/>
        <vertAlign val="baseline"/>
        <sz val="10.5"/>
        <color theme="0" tint="-0.14999847407452621"/>
        <name val="Century Gothic"/>
        <scheme val="major"/>
      </font>
      <fill>
        <patternFill>
          <fgColor indexed="64"/>
          <bgColor theme="1"/>
        </patternFill>
      </fill>
      <alignment horizontal="general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.5"/>
        <color theme="0" tint="-0.14999847407452621"/>
        <name val="Century Gothic"/>
        <scheme val="major"/>
      </font>
      <fill>
        <patternFill>
          <fgColor indexed="64"/>
          <bgColor theme="1"/>
        </patternFill>
      </fill>
      <alignment vertical="center" textRotation="0" wrapTex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.5"/>
        <color theme="0" tint="-0.14999847407452621"/>
        <name val="Century Gothic"/>
        <scheme val="major"/>
      </font>
      <numFmt numFmtId="166" formatCode="&quot;$&quot;#,##0"/>
      <fill>
        <patternFill patternType="solid">
          <fgColor indexed="64"/>
          <bgColor theme="1"/>
        </patternFill>
      </fill>
      <alignment horizontal="right" vertical="center" textRotation="0" wrapText="0" indent="1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0.5"/>
        <color theme="0" tint="-0.14999847407452621"/>
        <name val="Century Gothic"/>
        <scheme val="major"/>
      </font>
      <numFmt numFmtId="171" formatCode="#,##0\ [$€-407]"/>
      <fill>
        <patternFill patternType="solid">
          <fgColor indexed="64"/>
          <bgColor theme="1"/>
        </patternFill>
      </fill>
      <alignment horizontal="right" vertical="center" textRotation="0" wrapText="0" indent="1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.5"/>
        <color theme="0" tint="-0.14999847407452621"/>
        <name val="Century Gothic"/>
        <scheme val="major"/>
      </font>
      <fill>
        <patternFill patternType="solid">
          <fgColor indexed="64"/>
          <bgColor theme="1"/>
        </patternFill>
      </fill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.5"/>
        <color theme="0" tint="-0.14999847407452621"/>
        <name val="Century Gothic"/>
        <scheme val="major"/>
      </font>
      <fill>
        <patternFill patternType="solid">
          <fgColor indexed="64"/>
          <bgColor theme="1"/>
        </patternFill>
      </fill>
      <alignment horizontal="general" vertical="center" textRotation="0" wrapText="0" indent="0" justifyLastLine="0" shrinkToFit="0" readingOrder="0"/>
      <protection locked="1" hidden="0"/>
    </dxf>
    <dxf>
      <font>
        <b val="0"/>
        <strike val="0"/>
        <outline val="0"/>
        <shadow val="0"/>
        <u val="none"/>
        <vertAlign val="baseline"/>
        <sz val="10.5"/>
        <color theme="0" tint="-0.14999847407452621"/>
        <name val="Century Gothic"/>
        <scheme val="major"/>
      </font>
      <fill>
        <patternFill>
          <fgColor indexed="64"/>
          <bgColor theme="1"/>
        </patternFill>
      </fill>
      <alignment vertical="center" textRotation="0" wrapText="0" justifyLastLine="0" shrinkToFit="0" readingOrder="0"/>
    </dxf>
    <dxf>
      <font>
        <strike val="0"/>
        <outline val="0"/>
        <shadow val="0"/>
        <u val="none"/>
        <vertAlign val="baseline"/>
        <sz val="10.5"/>
        <color theme="0" tint="-0.14999847407452621"/>
        <name val="Century Gothic"/>
        <scheme val="major"/>
      </font>
      <fill>
        <patternFill>
          <fgColor indexed="64"/>
          <bgColor theme="1"/>
        </patternFill>
      </fill>
      <alignment vertical="center" textRotation="0" wrapTex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.5"/>
        <color theme="0" tint="-0.14999847407452621"/>
        <name val="Century Gothic"/>
        <scheme val="major"/>
      </font>
      <numFmt numFmtId="166" formatCode="&quot;$&quot;#,##0"/>
      <fill>
        <patternFill patternType="solid">
          <fgColor indexed="64"/>
          <bgColor theme="1"/>
        </patternFill>
      </fill>
      <alignment horizontal="right" vertical="center" textRotation="0" wrapText="0" indent="1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0.5"/>
        <color theme="0" tint="-0.14999847407452621"/>
        <name val="Century Gothic"/>
        <scheme val="major"/>
      </font>
      <numFmt numFmtId="171" formatCode="#,##0\ [$€-407]"/>
      <fill>
        <patternFill patternType="solid">
          <fgColor indexed="64"/>
          <bgColor theme="1"/>
        </patternFill>
      </fill>
      <alignment horizontal="right" vertical="center" textRotation="0" wrapText="0" indent="1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.5"/>
        <color theme="0" tint="-0.14999847407452621"/>
        <name val="Century Gothic"/>
        <scheme val="major"/>
      </font>
      <fill>
        <patternFill patternType="solid">
          <fgColor indexed="64"/>
          <bgColor theme="1"/>
        </patternFill>
      </fill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.5"/>
        <color theme="0" tint="-0.14999847407452621"/>
        <name val="Century Gothic"/>
        <scheme val="major"/>
      </font>
      <fill>
        <patternFill patternType="solid">
          <fgColor indexed="64"/>
          <bgColor theme="1"/>
        </patternFill>
      </fill>
      <alignment horizontal="general" vertical="center" textRotation="0" wrapText="0" indent="0" justifyLastLine="0" shrinkToFit="0" readingOrder="0"/>
    </dxf>
    <dxf>
      <font>
        <b val="0"/>
        <strike val="0"/>
        <outline val="0"/>
        <shadow val="0"/>
        <u val="none"/>
        <vertAlign val="baseline"/>
        <sz val="10.5"/>
        <color theme="0" tint="-0.14999847407452621"/>
        <name val="Century Gothic"/>
        <scheme val="major"/>
      </font>
      <fill>
        <patternFill>
          <fgColor indexed="64"/>
          <bgColor theme="1"/>
        </patternFill>
      </fill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.5"/>
        <color theme="0" tint="-0.14999847407452621"/>
        <name val="Century Gothic"/>
        <scheme val="major"/>
      </font>
      <fill>
        <patternFill>
          <fgColor indexed="64"/>
          <bgColor theme="1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entury Gothic"/>
        <scheme val="minor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entury Gothic"/>
        <scheme val="minor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entury Gothic"/>
        <scheme val="minor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entury Gothic"/>
        <scheme val="minor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entury Gothic"/>
        <scheme val="minor"/>
      </font>
      <fill>
        <patternFill patternType="none">
          <fgColor indexed="64"/>
          <bgColor indexed="65"/>
        </patternFill>
      </fill>
    </dxf>
    <dxf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entury Gothic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entury Gothic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entury Gothic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entury Gothic"/>
        <scheme val="minor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entury Gothic"/>
        <scheme val="minor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entury Gothic"/>
        <scheme val="minor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entury Gothic"/>
        <scheme val="minor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entury Gothic"/>
        <scheme val="minor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entury Gothic"/>
        <scheme val="minor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entury Gothic"/>
        <scheme val="minor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entury Gothic"/>
        <scheme val="minor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entury Gothic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entury Gothic"/>
        <scheme val="minor"/>
      </font>
      <numFmt numFmtId="169" formatCode="_(* #,##0_);_(* \(#,##0\);_(* &quot;-&quot;??_);_(@_)"/>
    </dxf>
    <dxf>
      <border diagonalUp="0" diagonalDown="0">
        <left/>
        <right/>
        <top style="thin">
          <color theme="1" tint="0.14993743705557422"/>
        </top>
        <bottom style="thin">
          <color theme="1" tint="0.14996795556505021"/>
        </bottom>
        <vertical/>
        <horizontal style="thin">
          <color theme="1" tint="0.14993743705557422"/>
        </horizontal>
      </border>
    </dxf>
    <dxf>
      <border diagonalUp="0" diagonalDown="0">
        <left/>
        <right/>
        <top style="thin">
          <color theme="1" tint="0.24994659260841701"/>
        </top>
        <bottom style="thin">
          <color theme="1" tint="0.24994659260841701"/>
        </bottom>
        <vertical/>
        <horizontal style="thin">
          <color theme="1" tint="0.24994659260841701"/>
        </horizontal>
      </border>
    </dxf>
    <dxf>
      <border diagonalUp="0" diagonalDown="0">
        <left/>
        <right/>
        <top style="thin">
          <color theme="0" tint="-0.499984740745262"/>
        </top>
        <bottom/>
        <vertical/>
        <horizontal/>
      </border>
    </dxf>
    <dxf>
      <border diagonalUp="0" diagonalDown="0">
        <left/>
        <right/>
        <top/>
        <bottom style="thin">
          <color theme="0" tint="-0.499984740745262"/>
        </bottom>
        <vertical/>
        <horizontal/>
      </border>
    </dxf>
    <dxf>
      <font>
        <strike val="0"/>
        <u val="none"/>
        <color theme="0"/>
      </font>
      <fill>
        <patternFill>
          <bgColor theme="1"/>
        </patternFill>
      </fill>
    </dxf>
    <dxf>
      <fill>
        <patternFill patternType="solid">
          <fgColor theme="0" tint="-4.9989318521683403E-2"/>
          <bgColor theme="0" tint="-4.9989318521683403E-2"/>
        </patternFill>
      </fill>
    </dxf>
    <dxf>
      <font>
        <b/>
        <color theme="4" tint="-0.249977111117893"/>
      </font>
    </dxf>
    <dxf>
      <font>
        <b/>
        <color theme="4" tint="-0.249977111117893"/>
      </font>
    </dxf>
    <dxf>
      <font>
        <b/>
        <i val="0"/>
      </font>
      <border>
        <top style="thin">
          <color theme="4"/>
        </top>
      </border>
    </dxf>
    <dxf>
      <font>
        <b/>
        <i val="0"/>
        <color auto="1"/>
      </font>
      <border>
        <bottom style="thin">
          <color theme="4"/>
        </bottom>
      </border>
    </dxf>
    <dxf>
      <font>
        <color auto="1"/>
      </font>
      <border>
        <top style="thin">
          <color theme="4"/>
        </top>
        <bottom style="thin">
          <color theme="4"/>
        </bottom>
      </border>
    </dxf>
    <dxf>
      <border>
        <left style="thin">
          <color theme="8"/>
        </left>
      </border>
    </dxf>
    <dxf>
      <border>
        <left style="thin">
          <color theme="8"/>
        </left>
      </border>
    </dxf>
    <dxf>
      <border>
        <top style="thin">
          <color theme="8"/>
        </top>
      </border>
    </dxf>
    <dxf>
      <border>
        <top style="thin">
          <color theme="8"/>
        </top>
      </border>
    </dxf>
    <dxf>
      <font>
        <b/>
        <color theme="1"/>
      </font>
      <fill>
        <patternFill>
          <bgColor theme="8"/>
        </patternFill>
      </fill>
    </dxf>
    <dxf>
      <font>
        <b/>
        <color theme="1"/>
      </font>
    </dxf>
    <dxf>
      <font>
        <b/>
        <color theme="1"/>
      </font>
      <border>
        <top style="double">
          <color theme="8"/>
        </top>
      </border>
    </dxf>
    <dxf>
      <font>
        <b/>
        <color theme="0"/>
      </font>
      <fill>
        <patternFill patternType="solid">
          <fgColor theme="8"/>
          <bgColor theme="8"/>
        </patternFill>
      </fill>
    </dxf>
    <dxf>
      <font>
        <color theme="1"/>
      </font>
      <border>
        <left/>
        <right/>
        <top style="thin">
          <color theme="8"/>
        </top>
        <bottom style="double">
          <color theme="8"/>
        </bottom>
      </border>
    </dxf>
  </dxfs>
  <tableStyles count="3" defaultTableStyle="TableStyleMedium2" defaultPivotStyle="PivotStyleLight16">
    <tableStyle name="In-Cell Progress Chart" pivot="0" count="9">
      <tableStyleElement type="wholeTable" dxfId="82"/>
      <tableStyleElement type="headerRow" dxfId="81"/>
      <tableStyleElement type="totalRow" dxfId="80"/>
      <tableStyleElement type="firstColumn" dxfId="79"/>
      <tableStyleElement type="lastColumn" dxfId="78"/>
      <tableStyleElement type="firstRowStripe" dxfId="77"/>
      <tableStyleElement type="secondRowStripe" dxfId="76"/>
      <tableStyleElement type="firstColumnStripe" dxfId="75"/>
      <tableStyleElement type="secondColumnStripe" dxfId="74"/>
    </tableStyle>
    <tableStyle name="Region Sales 2" pivot="0" count="6">
      <tableStyleElement type="wholeTable" dxfId="73"/>
      <tableStyleElement type="headerRow" dxfId="72"/>
      <tableStyleElement type="totalRow" dxfId="71"/>
      <tableStyleElement type="firstColumn" dxfId="70"/>
      <tableStyleElement type="lastColumn" dxfId="69"/>
      <tableStyleElement type="firstRowStripe" dxfId="68"/>
    </tableStyle>
    <tableStyle name="Table Style 1" pivot="0" count="5">
      <tableStyleElement type="wholeTable" dxfId="67"/>
      <tableStyleElement type="headerRow" dxfId="66"/>
      <tableStyleElement type="totalRow" dxfId="65"/>
      <tableStyleElement type="firstRowStripe" dxfId="64"/>
      <tableStyleElement type="secondRowStripe" dxfId="63"/>
    </tableStyle>
  </tableStyles>
  <colors>
    <mruColors>
      <color rgb="FFFFFF66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29"/>
    </mc:Choice>
    <mc:Fallback>
      <c:style val="29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v>Daten</c:v>
          </c:tx>
          <c:spPr>
            <a:effectLst/>
            <a:scene3d>
              <a:camera prst="orthographicFront"/>
              <a:lightRig rig="balanced" dir="t">
                <a:rot lat="0" lon="0" rev="8700000"/>
              </a:lightRig>
            </a:scene3d>
            <a:sp3d>
              <a:bevelT w="190500" h="38100"/>
            </a:sp3d>
          </c:spPr>
          <c:invertIfNegative val="0"/>
          <c:dPt>
            <c:idx val="0"/>
            <c:invertIfNegative val="0"/>
            <c:bubble3D val="0"/>
            <c:spPr>
              <a:gradFill>
                <a:gsLst>
                  <a:gs pos="0">
                    <a:schemeClr val="accent4">
                      <a:lumMod val="40000"/>
                      <a:lumOff val="60000"/>
                    </a:schemeClr>
                  </a:gs>
                  <a:gs pos="100000">
                    <a:schemeClr val="accent4"/>
                  </a:gs>
                </a:gsLst>
                <a:lin ang="5400000" scaled="0"/>
              </a:gradFill>
              <a:effectLst/>
              <a:scene3d>
                <a:camera prst="orthographicFront"/>
                <a:lightRig rig="balanced" dir="t">
                  <a:rot lat="0" lon="0" rev="8700000"/>
                </a:lightRig>
              </a:scene3d>
              <a:sp3d>
                <a:bevelT w="190500" h="38100"/>
              </a:sp3d>
            </c:spPr>
          </c:dPt>
          <c:dPt>
            <c:idx val="1"/>
            <c:invertIfNegative val="0"/>
            <c:bubble3D val="0"/>
            <c:spPr>
              <a:gradFill>
                <a:gsLst>
                  <a:gs pos="0">
                    <a:schemeClr val="accent1">
                      <a:lumMod val="60000"/>
                      <a:lumOff val="40000"/>
                    </a:schemeClr>
                  </a:gs>
                  <a:gs pos="0">
                    <a:schemeClr val="accent1">
                      <a:lumMod val="40000"/>
                      <a:lumOff val="60000"/>
                    </a:schemeClr>
                  </a:gs>
                  <a:gs pos="100000">
                    <a:schemeClr val="accent1"/>
                  </a:gs>
                </a:gsLst>
                <a:lin ang="5400000" scaled="0"/>
              </a:gradFill>
              <a:effectLst/>
              <a:scene3d>
                <a:camera prst="orthographicFront"/>
                <a:lightRig rig="balanced" dir="t">
                  <a:rot lat="0" lon="0" rev="8700000"/>
                </a:lightRig>
              </a:scene3d>
              <a:sp3d>
                <a:bevelT w="190500" h="38100"/>
              </a:sp3d>
            </c:spPr>
          </c:dPt>
          <c:dLbls>
            <c:dLbl>
              <c:idx val="0"/>
              <c:numFmt formatCode="#,##0\ [$€-407]" sourceLinked="0"/>
              <c:spPr/>
              <c:txPr>
                <a:bodyPr/>
                <a:lstStyle/>
                <a:p>
                  <a:pPr>
                    <a:defRPr sz="1200">
                      <a:solidFill>
                        <a:schemeClr val="bg1"/>
                      </a:solidFill>
                    </a:defRPr>
                  </a:pPr>
                  <a:endParaRPr lang="de-DE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numFmt formatCode="#,##0\ [$€-407]" sourceLinked="0"/>
              <c:spPr/>
              <c:txPr>
                <a:bodyPr/>
                <a:lstStyle/>
                <a:p>
                  <a:pPr>
                    <a:defRPr sz="1200">
                      <a:solidFill>
                        <a:schemeClr val="bg1"/>
                      </a:solidFill>
                    </a:defRPr>
                  </a:pPr>
                  <a:endParaRPr lang="de-DE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1200"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Lit>
              <c:ptCount val="2"/>
              <c:pt idx="0">
                <c:v>Einkommen</c:v>
              </c:pt>
              <c:pt idx="1">
                <c:v>Ausgaben</c:v>
              </c:pt>
            </c:strLit>
          </c:cat>
          <c:val>
            <c:numLit>
              <c:formatCode>General</c:formatCode>
              <c:ptCount val="2"/>
              <c:pt idx="0">
                <c:v>2750</c:v>
              </c:pt>
              <c:pt idx="1">
                <c:v>1770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7"/>
        <c:axId val="124135680"/>
        <c:axId val="124149760"/>
      </c:barChart>
      <c:catAx>
        <c:axId val="124135680"/>
        <c:scaling>
          <c:orientation val="minMax"/>
        </c:scaling>
        <c:delete val="0"/>
        <c:axPos val="b"/>
        <c:numFmt formatCode="&quot;$&quot;#,##0_);[Red]\(&quot;$&quot;#,##0\)" sourceLinked="1"/>
        <c:majorTickMark val="out"/>
        <c:minorTickMark val="none"/>
        <c:tickLblPos val="nextTo"/>
        <c:txPr>
          <a:bodyPr/>
          <a:lstStyle/>
          <a:p>
            <a:pPr>
              <a:defRPr sz="1200">
                <a:solidFill>
                  <a:schemeClr val="bg1">
                    <a:lumMod val="50000"/>
                  </a:schemeClr>
                </a:solidFill>
                <a:latin typeface="+mj-lt"/>
              </a:defRPr>
            </a:pPr>
            <a:endParaRPr lang="de-DE"/>
          </a:p>
        </c:txPr>
        <c:crossAx val="124149760"/>
        <c:crosses val="autoZero"/>
        <c:auto val="1"/>
        <c:lblAlgn val="ctr"/>
        <c:lblOffset val="100"/>
        <c:noMultiLvlLbl val="0"/>
      </c:catAx>
      <c:valAx>
        <c:axId val="124149760"/>
        <c:scaling>
          <c:orientation val="minMax"/>
          <c:min val="0"/>
        </c:scaling>
        <c:delete val="0"/>
        <c:axPos val="l"/>
        <c:numFmt formatCode="#,##0\ [$€-407]_);[Red]\(#,##0\ [$€-407]\)" sourceLinked="0"/>
        <c:majorTickMark val="out"/>
        <c:minorTickMark val="none"/>
        <c:tickLblPos val="nextTo"/>
        <c:txPr>
          <a:bodyPr/>
          <a:lstStyle/>
          <a:p>
            <a:pPr>
              <a:defRPr sz="1200">
                <a:solidFill>
                  <a:schemeClr val="bg1">
                    <a:lumMod val="50000"/>
                  </a:schemeClr>
                </a:solidFill>
                <a:latin typeface="+mj-lt"/>
              </a:defRPr>
            </a:pPr>
            <a:endParaRPr lang="de-DE"/>
          </a:p>
        </c:txPr>
        <c:crossAx val="124135680"/>
        <c:crosses val="autoZero"/>
        <c:crossBetween val="between"/>
        <c:majorUnit val="500"/>
        <c:minorUnit val="100"/>
      </c:valAx>
      <c:spPr>
        <a:noFill/>
        <a:ln>
          <a:noFill/>
        </a:ln>
        <a:scene3d>
          <a:camera prst="orthographicFront"/>
          <a:lightRig rig="threePt" dir="t"/>
        </a:scene3d>
        <a:sp3d>
          <a:bevelT w="190500" h="38100"/>
        </a:sp3d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483659</xdr:colOff>
      <xdr:row>4</xdr:row>
      <xdr:rowOff>143933</xdr:rowOff>
    </xdr:from>
    <xdr:to>
      <xdr:col>9</xdr:col>
      <xdr:colOff>994834</xdr:colOff>
      <xdr:row>15</xdr:row>
      <xdr:rowOff>83609</xdr:rowOff>
    </xdr:to>
    <xdr:graphicFrame macro="">
      <xdr:nvGraphicFramePr>
        <xdr:cNvPr id="2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142876</xdr:colOff>
      <xdr:row>3</xdr:row>
      <xdr:rowOff>71437</xdr:rowOff>
    </xdr:from>
    <xdr:to>
      <xdr:col>15</xdr:col>
      <xdr:colOff>157295</xdr:colOff>
      <xdr:row>11</xdr:row>
      <xdr:rowOff>351477</xdr:rowOff>
    </xdr:to>
    <xdr:sp macro="" textlink="">
      <xdr:nvSpPr>
        <xdr:cNvPr id="3" name="Folded Corner 2"/>
        <xdr:cNvSpPr/>
      </xdr:nvSpPr>
      <xdr:spPr>
        <a:xfrm rot="20954064">
          <a:off x="10203657" y="1214437"/>
          <a:ext cx="2776669" cy="2673196"/>
        </a:xfrm>
        <a:prstGeom prst="foldedCorner">
          <a:avLst/>
        </a:prstGeom>
        <a:gradFill flip="none" rotWithShape="1">
          <a:gsLst>
            <a:gs pos="20000">
              <a:srgbClr val="FFFF99"/>
            </a:gs>
            <a:gs pos="85000">
              <a:srgbClr val="FFFF66">
                <a:lumMod val="57000"/>
                <a:lumOff val="43000"/>
              </a:srgbClr>
            </a:gs>
          </a:gsLst>
          <a:path path="circle">
            <a:fillToRect l="50000" t="50000" r="50000" b="50000"/>
          </a:path>
          <a:tileRect/>
        </a:gradFill>
      </xdr:spPr>
      <xdr:style>
        <a:lnRef idx="1">
          <a:schemeClr val="accent6"/>
        </a:lnRef>
        <a:fillRef idx="2">
          <a:schemeClr val="accent6"/>
        </a:fillRef>
        <a:effectRef idx="1">
          <a:schemeClr val="accent6"/>
        </a:effectRef>
        <a:fontRef idx="minor">
          <a:schemeClr val="dk1"/>
        </a:fontRef>
      </xdr:style>
      <xdr:txBody>
        <a:bodyPr vertOverflow="clip" horzOverflow="clip" bIns="0" rtlCol="0" anchor="ctr" anchorCtr="0"/>
        <a:lstStyle/>
        <a:p>
          <a:r>
            <a:rPr lang="de-D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Dieses Arbeitsblatt basiert auf der Vorlage "Mein Studienbudget". Sie steht auf der Office.com-Website zum Download zur Verfügung.</a:t>
          </a:r>
        </a:p>
        <a:p>
          <a:endParaRPr lang="de-DE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de-D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Sie können auch aus Excel 2010 oder Excel 2011 darauf zugreifen. </a:t>
          </a:r>
        </a:p>
        <a:p>
          <a:endParaRPr lang="de-DE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de-D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In Excel 2010 klicken Sie in der Backstage-Ansicht auf </a:t>
          </a:r>
          <a:r>
            <a:rPr lang="de-DE" sz="1100" i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Neu</a:t>
          </a:r>
          <a:r>
            <a:rPr lang="de-D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. </a:t>
          </a:r>
        </a:p>
        <a:p>
          <a:endParaRPr lang="de-DE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de-D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In Excel 2011 wählen Sie die Vorlage im Arbeitsmappenkatalog aus.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tephanie%20Krieger/AppData/Local/Microsoft/Windows/Temporary%20Internet%20Files/Content.Outlook/HDL5SNHD/Region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gion Sales"/>
      <sheetName val="Products"/>
      <sheetName val="Employees"/>
      <sheetName val="Regions"/>
    </sheetNames>
    <sheetDataSet>
      <sheetData sheetId="0" refreshError="1"/>
      <sheetData sheetId="1"/>
      <sheetData sheetId="2" refreshError="1"/>
      <sheetData sheetId="3" refreshError="1"/>
    </sheetDataSet>
  </externalBook>
</externalLink>
</file>

<file path=xl/tables/table1.xml><?xml version="1.0" encoding="utf-8"?>
<table xmlns="http://schemas.openxmlformats.org/spreadsheetml/2006/main" id="4" name="Table4" displayName="Table4" ref="A1:F5" totalsRowShown="0" headerRowDxfId="62" dataDxfId="61">
  <autoFilter ref="A1:F5"/>
  <tableColumns count="6">
    <tableColumn id="1" name="Region"/>
    <tableColumn id="2" name="Jan" dataDxfId="60"/>
    <tableColumn id="3" name="Feb" dataDxfId="59"/>
    <tableColumn id="4" name="März" dataDxfId="58"/>
    <tableColumn id="5" name="April" dataDxfId="57"/>
    <tableColumn id="6" name="Gesamt" dataDxfId="56">
      <calculatedColumnFormula>SUM(Table4[[#This Row],[Jan]:[April]])</calculatedColumnFormula>
    </tableColumn>
  </tableColumns>
  <tableStyleInfo name="TableStyleLight11" showFirstColumn="0" showLastColumn="0" showRowStripes="1" showColumnStripes="0"/>
</table>
</file>

<file path=xl/tables/table10.xml><?xml version="1.0" encoding="utf-8"?>
<table xmlns="http://schemas.openxmlformats.org/spreadsheetml/2006/main" id="14" name="SemesterExpenses15" displayName="SemesterExpenses15" ref="H18:J25" totalsRowCount="1" dataDxfId="30" totalsRowDxfId="29">
  <autoFilter ref="H18:J24"/>
  <tableColumns count="3">
    <tableColumn id="1" name="Posten" totalsRowLabel="Summe" dataDxfId="28" totalsRowDxfId="27"/>
    <tableColumn id="2" name="Betrag" totalsRowFunction="sum" dataDxfId="26" totalsRowDxfId="25"/>
    <tableColumn id="3" name="Pro Monat" totalsRowFunction="sum" dataDxfId="24" totalsRowDxfId="23">
      <calculatedColumnFormula>SemesterExpenses15[[#This Row],[Betrag]]/4</calculatedColumnFormula>
    </tableColumn>
  </tableColumns>
  <tableStyleInfo name="Table Style 1" showFirstColumn="0" showLastColumn="0" showRowStripes="1" showColumnStripes="0"/>
</table>
</file>

<file path=xl/tables/table11.xml><?xml version="1.0" encoding="utf-8"?>
<table xmlns="http://schemas.openxmlformats.org/spreadsheetml/2006/main" id="6" name="Table117" displayName="Table117" ref="A2:L6">
  <tableColumns count="12">
    <tableColumn id="1" name="Mannschaft" totalsRowLabel="Total" totalsRowDxfId="22"/>
    <tableColumn id="2" name="1" totalsRowFunction="sum" dataDxfId="21" totalsRowDxfId="20"/>
    <tableColumn id="3" name="2" totalsRowFunction="sum" dataDxfId="19" totalsRowDxfId="18"/>
    <tableColumn id="4" name="3" totalsRowFunction="sum" dataDxfId="17" totalsRowDxfId="16"/>
    <tableColumn id="6" name="4" totalsRowFunction="sum" dataDxfId="15" totalsRowDxfId="14"/>
    <tableColumn id="10" name="5" dataDxfId="13" totalsRowDxfId="12"/>
    <tableColumn id="11" name="6" dataDxfId="11" totalsRowDxfId="10"/>
    <tableColumn id="12" name="7" dataDxfId="9" totalsRowDxfId="8"/>
    <tableColumn id="9" name="8" dataDxfId="7" totalsRowDxfId="6"/>
    <tableColumn id="8" name="9" dataDxfId="5" totalsRowDxfId="4"/>
    <tableColumn id="7" name="10" dataDxfId="3" totalsRowDxfId="2"/>
    <tableColumn id="5" name="Siege/_x000a_Niederlagen" totalsRowFunction="custom" dataDxfId="1" totalsRowDxfId="0">
      <totalsRowFormula>SUM(Table117[[#Totals],[1]:[4]])</totalsRowFormula>
    </tableColumn>
  </tableColumns>
  <tableStyleInfo name="TableStyleLight13" showFirstColumn="0" showLastColumn="0" showRowStripes="0" showColumnStripes="0"/>
</table>
</file>

<file path=xl/tables/table2.xml><?xml version="1.0" encoding="utf-8"?>
<table xmlns="http://schemas.openxmlformats.org/spreadsheetml/2006/main" id="5" name="Table5" displayName="Table5" ref="A12:H20" totalsRowCount="1">
  <autoFilter ref="A12:H19"/>
  <tableColumns count="8">
    <tableColumn id="1" name="Region" totalsRowLabel="Gesamt"/>
    <tableColumn id="2" name="Jan" totalsRowFunction="sum"/>
    <tableColumn id="3" name="Feb" totalsRowFunction="sum"/>
    <tableColumn id="4" name="Mrz" totalsRowFunction="sum"/>
    <tableColumn id="5" name="Apr" totalsRowFunction="sum"/>
    <tableColumn id="6" name="Mai" totalsRowFunction="sum"/>
    <tableColumn id="7" name="Gesamt" totalsRowFunction="sum">
      <calculatedColumnFormula>SUM('Umsatz nach Region 2'!$B13:$E13)</calculatedColumnFormula>
    </tableColumn>
    <tableColumn id="8" name="Trend"/>
  </tableColumns>
  <tableStyleInfo name="Region Sales 2" showFirstColumn="0" showLastColumn="0" showRowStripes="0" showColumnStripes="0"/>
</table>
</file>

<file path=xl/tables/table3.xml><?xml version="1.0" encoding="utf-8"?>
<table xmlns="http://schemas.openxmlformats.org/spreadsheetml/2006/main" id="2" name="Table53" displayName="Table53" ref="A1:G8">
  <autoFilter ref="A1:G8"/>
  <tableColumns count="7">
    <tableColumn id="1" name="Region" totalsRowLabel="Total"/>
    <tableColumn id="2" name="Jan" totalsRowFunction="sum"/>
    <tableColumn id="3" name="Feb" totalsRowFunction="sum"/>
    <tableColumn id="4" name="Mrz" totalsRowFunction="sum"/>
    <tableColumn id="5" name="Apr" totalsRowFunction="sum"/>
    <tableColumn id="6" name="Mai" totalsRowFunction="sum"/>
    <tableColumn id="7" name="Gesamt" totalsRowFunction="sum">
      <calculatedColumnFormula>SUM('Umsatz nach Region 2'!$B2:$E2)</calculatedColumnFormula>
    </tableColumn>
  </tableColumns>
  <tableStyleInfo name="Region Sales 2" showFirstColumn="0" showLastColumn="0" showRowStripes="0" showColumnStripes="0"/>
</table>
</file>

<file path=xl/tables/table4.xml><?xml version="1.0" encoding="utf-8"?>
<table xmlns="http://schemas.openxmlformats.org/spreadsheetml/2006/main" id="7" name="Table538" displayName="Table538" ref="I1:O8">
  <autoFilter ref="I1:O8"/>
  <tableColumns count="7">
    <tableColumn id="1" name="Region" totalsRowLabel="Total"/>
    <tableColumn id="2" name="Jan" totalsRowFunction="sum"/>
    <tableColumn id="3" name="Feb" totalsRowFunction="sum"/>
    <tableColumn id="4" name="Mrz" totalsRowFunction="sum"/>
    <tableColumn id="5" name="Apr" totalsRowFunction="sum"/>
    <tableColumn id="6" name="Mai" totalsRowFunction="sum"/>
    <tableColumn id="7" name="Gesamt" totalsRowFunction="sum">
      <calculatedColumnFormula>SUM('Umsatz nach Region 2'!$B2:$E2)</calculatedColumnFormula>
    </tableColumn>
  </tableColumns>
  <tableStyleInfo name="Region Sales 2" showFirstColumn="0" showLastColumn="0" showRowStripes="0" showColumnStripes="0"/>
</table>
</file>

<file path=xl/tables/table5.xml><?xml version="1.0" encoding="utf-8"?>
<table xmlns="http://schemas.openxmlformats.org/spreadsheetml/2006/main" id="11" name="Table11" displayName="Table11" ref="A1:D10" totalsRowCount="1">
  <autoFilter ref="A1:D9"/>
  <tableColumns count="4">
    <tableColumn id="1" name="Region" totalsRowLabel="Gesamt" totalsRowDxfId="55"/>
    <tableColumn id="2" name="Jan" totalsRowFunction="sum" totalsRowDxfId="54"/>
    <tableColumn id="3" name="Feb" totalsRowFunction="sum" totalsRowDxfId="53"/>
    <tableColumn id="5" name="Gewinn/Verlust" totalsRowFunction="sum" totalsRowDxfId="52">
      <calculatedColumnFormula>Table11[[#This Row],[Feb]]-Table11[[#This Row],[Jan]]</calculatedColumnFormula>
    </tableColumn>
  </tableColumns>
  <tableStyleInfo name="TableStyleLight13" showFirstColumn="0" showLastColumn="0" showRowStripes="0" showColumnStripes="0"/>
</table>
</file>

<file path=xl/tables/table6.xml><?xml version="1.0" encoding="utf-8"?>
<table xmlns="http://schemas.openxmlformats.org/spreadsheetml/2006/main" id="3" name="ProgressChartExample" displayName="ProgressChartExample" ref="F3:H11">
  <autoFilter ref="F3:H11"/>
  <tableColumns count="3">
    <tableColumn id="1" name="Region" totalsRowLabel="Total" dataDxfId="51" totalsRowDxfId="50"/>
    <tableColumn id="2" name="Umsatz" totalsRowFunction="sum" totalsRowDxfId="49"/>
    <tableColumn id="5" name="Fortschritt" dataDxfId="48">
      <calculatedColumnFormula>ProgressChartExample[[#This Row],[Umsatz]]</calculatedColumnFormula>
    </tableColumn>
  </tableColumns>
  <tableStyleInfo name="In-Cell Progress Chart" showFirstColumn="0" showLastColumn="1" showRowStripes="0" showColumnStripes="0"/>
</table>
</file>

<file path=xl/tables/table7.xml><?xml version="1.0" encoding="utf-8"?>
<table xmlns="http://schemas.openxmlformats.org/spreadsheetml/2006/main" id="1" name="Table112" displayName="Table112" ref="A15:D24" totalsRowCount="1">
  <autoFilter ref="A15:D23"/>
  <tableColumns count="4">
    <tableColumn id="1" name="Region" totalsRowLabel="Gesamt" dataDxfId="47" totalsRowDxfId="46"/>
    <tableColumn id="2" name="Jan" totalsRowFunction="sum" totalsRowDxfId="45"/>
    <tableColumn id="3" name="Feb" totalsRowFunction="sum" totalsRowDxfId="44"/>
    <tableColumn id="5" name="Gewinn/Verlust" totalsRowFunction="sum" totalsRowDxfId="43">
      <calculatedColumnFormula>Table112[[#This Row],[Feb]]-Table112[[#This Row],[Jan]]</calculatedColumnFormula>
    </tableColumn>
  </tableColumns>
  <tableStyleInfo name="TableStyleLight13" showFirstColumn="0" showLastColumn="0" showRowStripes="0" showColumnStripes="0"/>
</table>
</file>

<file path=xl/tables/table8.xml><?xml version="1.0" encoding="utf-8"?>
<table xmlns="http://schemas.openxmlformats.org/spreadsheetml/2006/main" id="12" name="MonthlyIncome13" displayName="MonthlyIncome13" ref="B18:C23" totalsRowCount="1" dataDxfId="42" totalsRowDxfId="41">
  <autoFilter ref="B18:C22"/>
  <tableColumns count="2">
    <tableColumn id="1" name="Posten" totalsRowLabel="Summe" dataDxfId="40" totalsRowDxfId="39"/>
    <tableColumn id="2" name="Betrag" totalsRowFunction="sum" dataDxfId="38" totalsRowDxfId="37"/>
  </tableColumns>
  <tableStyleInfo name="Table Style 1" showFirstColumn="0" showLastColumn="0" showRowStripes="1" showColumnStripes="0"/>
</table>
</file>

<file path=xl/tables/table9.xml><?xml version="1.0" encoding="utf-8"?>
<table xmlns="http://schemas.openxmlformats.org/spreadsheetml/2006/main" id="13" name="MonthlyExpenses14" displayName="MonthlyExpenses14" ref="E18:F30" totalsRowCount="1" dataDxfId="36" totalsRowDxfId="35">
  <autoFilter ref="E18:F29"/>
  <tableColumns count="2">
    <tableColumn id="1" name="Posten" totalsRowLabel="Summe" dataDxfId="34" totalsRowDxfId="33"/>
    <tableColumn id="2" name="Betrag" totalsRowFunction="sum" dataDxfId="32" totalsRowDxfId="31"/>
  </tableColumns>
  <tableStyleInfo name="Table Style 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Metro">
      <a:dk1>
        <a:sysClr val="windowText" lastClr="000000"/>
      </a:dk1>
      <a:lt1>
        <a:sysClr val="window" lastClr="FFFFFF"/>
      </a:lt1>
      <a:dk2>
        <a:srgbClr val="4E5B6F"/>
      </a:dk2>
      <a:lt2>
        <a:srgbClr val="D6ECFF"/>
      </a:lt2>
      <a:accent1>
        <a:srgbClr val="7FD13B"/>
      </a:accent1>
      <a:accent2>
        <a:srgbClr val="EA157A"/>
      </a:accent2>
      <a:accent3>
        <a:srgbClr val="FEB80A"/>
      </a:accent3>
      <a:accent4>
        <a:srgbClr val="00ADDC"/>
      </a:accent4>
      <a:accent5>
        <a:srgbClr val="738AC8"/>
      </a:accent5>
      <a:accent6>
        <a:srgbClr val="1AB39F"/>
      </a:accent6>
      <a:hlink>
        <a:srgbClr val="EB8803"/>
      </a:hlink>
      <a:folHlink>
        <a:srgbClr val="5F7791"/>
      </a:folHlink>
    </a:clrScheme>
    <a:fontScheme name="Austin">
      <a:maj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4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2.bin"/><Relationship Id="rId4" Type="http://schemas.openxmlformats.org/officeDocument/2006/relationships/table" Target="../tables/table7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8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Relationship Id="rId5" Type="http://schemas.openxmlformats.org/officeDocument/2006/relationships/table" Target="../tables/table10.xml"/><Relationship Id="rId4" Type="http://schemas.openxmlformats.org/officeDocument/2006/relationships/table" Target="../tables/table9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"/>
  <sheetViews>
    <sheetView workbookViewId="0">
      <selection activeCell="F5" sqref="F5"/>
    </sheetView>
  </sheetViews>
  <sheetFormatPr baseColWidth="10" defaultColWidth="9" defaultRowHeight="16.5" x14ac:dyDescent="0.3"/>
  <cols>
    <col min="1" max="1" width="10.75" customWidth="1"/>
    <col min="2" max="6" width="11.75" customWidth="1"/>
  </cols>
  <sheetData>
    <row r="1" spans="1:6" x14ac:dyDescent="0.3">
      <c r="A1" t="s">
        <v>4</v>
      </c>
      <c r="B1" s="32" t="s">
        <v>5</v>
      </c>
      <c r="C1" s="32" t="s">
        <v>11</v>
      </c>
      <c r="D1" s="32" t="s">
        <v>26</v>
      </c>
      <c r="E1" s="32" t="s">
        <v>13</v>
      </c>
      <c r="F1" s="34" t="s">
        <v>27</v>
      </c>
    </row>
    <row r="2" spans="1:6" x14ac:dyDescent="0.3">
      <c r="A2" t="s">
        <v>0</v>
      </c>
      <c r="B2" s="42">
        <v>56000</v>
      </c>
      <c r="C2" s="42">
        <v>46775</v>
      </c>
      <c r="D2" s="42">
        <v>34618</v>
      </c>
      <c r="E2" s="42">
        <v>45309</v>
      </c>
      <c r="F2" s="43">
        <f>SUM(Table4[[#This Row],[Jan]:[April]])</f>
        <v>182702</v>
      </c>
    </row>
    <row r="3" spans="1:6" x14ac:dyDescent="0.3">
      <c r="A3" t="s">
        <v>1</v>
      </c>
      <c r="B3" s="42">
        <v>21345</v>
      </c>
      <c r="C3" s="42">
        <v>22000</v>
      </c>
      <c r="D3" s="42">
        <v>18670</v>
      </c>
      <c r="E3" s="42">
        <v>22310</v>
      </c>
      <c r="F3" s="43">
        <f>SUM(Table4[[#This Row],[Jan]:[April]])</f>
        <v>84325</v>
      </c>
    </row>
    <row r="4" spans="1:6" x14ac:dyDescent="0.3">
      <c r="A4" t="s">
        <v>2</v>
      </c>
      <c r="B4" s="42">
        <v>87808</v>
      </c>
      <c r="C4" s="42">
        <v>77006</v>
      </c>
      <c r="D4" s="42">
        <v>10548</v>
      </c>
      <c r="E4" s="42">
        <v>64964</v>
      </c>
      <c r="F4" s="43">
        <f>SUM(Table4[[#This Row],[Jan]:[April]])</f>
        <v>240326</v>
      </c>
    </row>
    <row r="5" spans="1:6" x14ac:dyDescent="0.3">
      <c r="A5" t="s">
        <v>3</v>
      </c>
      <c r="B5" s="42">
        <v>28727</v>
      </c>
      <c r="C5" s="42">
        <v>30737</v>
      </c>
      <c r="D5" s="42">
        <v>45776</v>
      </c>
      <c r="E5" s="42">
        <v>50353</v>
      </c>
      <c r="F5" s="43">
        <f>SUM(Table4[[#This Row],[Jan]:[April]])</f>
        <v>155593</v>
      </c>
    </row>
  </sheetData>
  <conditionalFormatting sqref="F2:F5">
    <cfRule type="iconSet" priority="2">
      <iconSet iconSet="5Quarters">
        <cfvo type="percent" val="0"/>
        <cfvo type="percent" val="20"/>
        <cfvo type="percent" val="40"/>
        <cfvo type="percent" val="60"/>
        <cfvo type="percent" val="80"/>
      </iconSet>
    </cfRule>
  </conditionalFormatting>
  <pageMargins left="0.7" right="0.7" top="0.75" bottom="0.75" header="0.3" footer="0.3"/>
  <tableParts count="1">
    <tablePart r:id="rId1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" id="{C515C9D7-D507-4F6E-96D6-7540C69F392F}">
            <x14:iconSet custom="1">
              <x14:cfvo type="percent">
                <xm:f>0</xm:f>
              </x14:cfvo>
              <x14:cfvo type="percent">
                <xm:f>33</xm:f>
              </x14:cfvo>
              <x14:cfvo type="percent">
                <xm:f>67</xm:f>
              </x14:cfvo>
              <x14:cfIcon iconSet="3Flags" iconId="0"/>
              <x14:cfIcon iconSet="3Triangles" iconId="1"/>
              <x14:cfIcon iconSet="3Symbols" iconId="2"/>
            </x14:iconSet>
          </x14:cfRule>
          <xm:sqref>B2:E5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2"/>
  <sheetViews>
    <sheetView tabSelected="1" zoomScaleNormal="100" workbookViewId="0">
      <selection activeCell="C5" sqref="C5"/>
    </sheetView>
  </sheetViews>
  <sheetFormatPr baseColWidth="10" defaultColWidth="9" defaultRowHeight="16.5" x14ac:dyDescent="0.3"/>
  <cols>
    <col min="1" max="1" width="9.25" customWidth="1"/>
    <col min="2" max="6" width="8.25" customWidth="1"/>
    <col min="7" max="7" width="14.5" customWidth="1"/>
    <col min="8" max="8" width="13.25" customWidth="1"/>
  </cols>
  <sheetData>
    <row r="1" spans="1:15" x14ac:dyDescent="0.3">
      <c r="A1" s="1" t="s">
        <v>4</v>
      </c>
      <c r="B1" s="1" t="s">
        <v>5</v>
      </c>
      <c r="C1" s="1" t="s">
        <v>11</v>
      </c>
      <c r="D1" s="1" t="s">
        <v>24</v>
      </c>
      <c r="E1" s="1" t="s">
        <v>12</v>
      </c>
      <c r="F1" s="1" t="s">
        <v>25</v>
      </c>
      <c r="G1" s="1" t="s">
        <v>27</v>
      </c>
      <c r="I1" s="1" t="s">
        <v>4</v>
      </c>
      <c r="J1" s="1" t="s">
        <v>5</v>
      </c>
      <c r="K1" s="1" t="s">
        <v>11</v>
      </c>
      <c r="L1" s="1" t="s">
        <v>24</v>
      </c>
      <c r="M1" s="1" t="s">
        <v>12</v>
      </c>
      <c r="N1" s="1" t="s">
        <v>25</v>
      </c>
      <c r="O1" s="1" t="s">
        <v>27</v>
      </c>
    </row>
    <row r="2" spans="1:15" x14ac:dyDescent="0.3">
      <c r="A2" s="38" t="s">
        <v>0</v>
      </c>
      <c r="B2" s="38">
        <v>1894</v>
      </c>
      <c r="C2" s="38">
        <v>1563</v>
      </c>
      <c r="D2" s="38">
        <v>1149</v>
      </c>
      <c r="E2" s="38">
        <v>1789</v>
      </c>
      <c r="F2" s="38">
        <v>2100</v>
      </c>
      <c r="G2" s="38">
        <f>SUM('Umsatz nach Region 2'!$B2:$E2)</f>
        <v>6395</v>
      </c>
      <c r="I2" s="38" t="s">
        <v>0</v>
      </c>
      <c r="J2" s="38">
        <v>1894</v>
      </c>
      <c r="K2" s="38">
        <v>1563</v>
      </c>
      <c r="L2" s="38">
        <v>1149</v>
      </c>
      <c r="M2" s="38">
        <v>1789</v>
      </c>
      <c r="N2" s="38">
        <v>2100</v>
      </c>
      <c r="O2" s="38">
        <f>SUM('Umsatz nach Region 2'!$B2:$E2)</f>
        <v>6395</v>
      </c>
    </row>
    <row r="3" spans="1:15" x14ac:dyDescent="0.3">
      <c r="A3" s="38" t="s">
        <v>1</v>
      </c>
      <c r="B3" s="38">
        <v>1409</v>
      </c>
      <c r="C3" s="38">
        <v>985</v>
      </c>
      <c r="D3" s="38">
        <v>785</v>
      </c>
      <c r="E3" s="38">
        <v>998</v>
      </c>
      <c r="F3" s="38">
        <v>820</v>
      </c>
      <c r="G3" s="38">
        <f>SUM('Umsatz nach Region 2'!$B3:$E3)</f>
        <v>4177</v>
      </c>
      <c r="I3" s="38" t="s">
        <v>1</v>
      </c>
      <c r="J3" s="38">
        <v>1409</v>
      </c>
      <c r="K3" s="38">
        <v>985</v>
      </c>
      <c r="L3" s="38">
        <v>785</v>
      </c>
      <c r="M3" s="38">
        <v>998</v>
      </c>
      <c r="N3" s="38">
        <v>820</v>
      </c>
      <c r="O3" s="38">
        <f>SUM('Umsatz nach Region 2'!$B3:$E3)</f>
        <v>4177</v>
      </c>
    </row>
    <row r="4" spans="1:15" x14ac:dyDescent="0.3">
      <c r="A4" s="38" t="s">
        <v>2</v>
      </c>
      <c r="B4" s="38">
        <v>981</v>
      </c>
      <c r="C4" s="38">
        <v>856</v>
      </c>
      <c r="D4" s="38">
        <v>662</v>
      </c>
      <c r="E4" s="38">
        <v>632</v>
      </c>
      <c r="F4" s="38">
        <v>603</v>
      </c>
      <c r="G4" s="38">
        <f>SUM('Umsatz nach Region 2'!$B4:$E4)</f>
        <v>3131</v>
      </c>
      <c r="I4" s="38" t="s">
        <v>2</v>
      </c>
      <c r="J4" s="38">
        <v>981</v>
      </c>
      <c r="K4" s="38">
        <v>856</v>
      </c>
      <c r="L4" s="38">
        <v>662</v>
      </c>
      <c r="M4" s="38">
        <v>632</v>
      </c>
      <c r="N4" s="38">
        <v>603</v>
      </c>
      <c r="O4" s="38">
        <f>SUM('Umsatz nach Region 2'!$B4:$E4)</f>
        <v>3131</v>
      </c>
    </row>
    <row r="5" spans="1:15" x14ac:dyDescent="0.3">
      <c r="A5" s="38" t="s">
        <v>3</v>
      </c>
      <c r="B5" s="38">
        <v>1412</v>
      </c>
      <c r="C5" s="38">
        <v>741</v>
      </c>
      <c r="D5" s="38">
        <v>437</v>
      </c>
      <c r="E5" s="38">
        <v>1020</v>
      </c>
      <c r="F5" s="38">
        <v>632</v>
      </c>
      <c r="G5" s="38">
        <f>SUM('Umsatz nach Region 2'!$B5:$E5)</f>
        <v>3610</v>
      </c>
      <c r="I5" s="38" t="s">
        <v>3</v>
      </c>
      <c r="J5" s="38">
        <v>1412</v>
      </c>
      <c r="K5" s="38">
        <v>741</v>
      </c>
      <c r="L5" s="38">
        <v>437</v>
      </c>
      <c r="M5" s="38">
        <v>1020</v>
      </c>
      <c r="N5" s="38">
        <v>632</v>
      </c>
      <c r="O5" s="38">
        <f>SUM('Umsatz nach Region 2'!$B5:$E5)</f>
        <v>3610</v>
      </c>
    </row>
    <row r="6" spans="1:15" x14ac:dyDescent="0.3">
      <c r="A6" s="38" t="s">
        <v>6</v>
      </c>
      <c r="B6" s="38">
        <v>692</v>
      </c>
      <c r="C6" s="38">
        <v>826</v>
      </c>
      <c r="D6" s="38">
        <v>785</v>
      </c>
      <c r="E6" s="38">
        <v>951</v>
      </c>
      <c r="F6" s="38">
        <v>830</v>
      </c>
      <c r="G6" s="38">
        <f>SUM('Umsatz nach Region 2'!$B6:$E6)</f>
        <v>3254</v>
      </c>
      <c r="I6" s="38" t="s">
        <v>6</v>
      </c>
      <c r="J6" s="38">
        <v>692</v>
      </c>
      <c r="K6" s="38">
        <v>826</v>
      </c>
      <c r="L6" s="38">
        <v>785</v>
      </c>
      <c r="M6" s="38">
        <v>951</v>
      </c>
      <c r="N6" s="38">
        <v>830</v>
      </c>
      <c r="O6" s="38">
        <f>SUM('Umsatz nach Region 2'!$B6:$E6)</f>
        <v>3254</v>
      </c>
    </row>
    <row r="7" spans="1:15" x14ac:dyDescent="0.3">
      <c r="A7" s="38" t="s">
        <v>7</v>
      </c>
      <c r="B7" s="38">
        <v>1781</v>
      </c>
      <c r="C7" s="38">
        <v>950</v>
      </c>
      <c r="D7" s="38">
        <v>856</v>
      </c>
      <c r="E7" s="38">
        <v>905</v>
      </c>
      <c r="F7" s="38">
        <v>1923</v>
      </c>
      <c r="G7" s="38">
        <f>SUM('Umsatz nach Region 2'!$B7:$E7)</f>
        <v>4492</v>
      </c>
      <c r="I7" s="38" t="s">
        <v>7</v>
      </c>
      <c r="J7" s="38">
        <v>1781</v>
      </c>
      <c r="K7" s="38">
        <v>950</v>
      </c>
      <c r="L7" s="38">
        <v>856</v>
      </c>
      <c r="M7" s="38">
        <v>905</v>
      </c>
      <c r="N7" s="38">
        <v>1923</v>
      </c>
      <c r="O7" s="38">
        <f>SUM('Umsatz nach Region 2'!$B7:$E7)</f>
        <v>4492</v>
      </c>
    </row>
    <row r="8" spans="1:15" x14ac:dyDescent="0.3">
      <c r="A8" s="38" t="s">
        <v>8</v>
      </c>
      <c r="B8" s="38">
        <v>1997</v>
      </c>
      <c r="C8" s="38">
        <v>1802</v>
      </c>
      <c r="D8" s="38">
        <v>1511</v>
      </c>
      <c r="E8" s="38">
        <v>1202</v>
      </c>
      <c r="F8" s="38">
        <v>800</v>
      </c>
      <c r="G8" s="38">
        <f>SUM('Umsatz nach Region 2'!$B8:$E8)</f>
        <v>6512</v>
      </c>
      <c r="I8" s="38" t="s">
        <v>8</v>
      </c>
      <c r="J8" s="38">
        <v>1997</v>
      </c>
      <c r="K8" s="38">
        <v>1802</v>
      </c>
      <c r="L8" s="38">
        <v>1511</v>
      </c>
      <c r="M8" s="38">
        <v>1202</v>
      </c>
      <c r="N8" s="38">
        <v>800</v>
      </c>
      <c r="O8" s="38">
        <f>SUM('Umsatz nach Region 2'!$B8:$E8)</f>
        <v>6512</v>
      </c>
    </row>
    <row r="12" spans="1:15" ht="23.25" customHeight="1" x14ac:dyDescent="0.3">
      <c r="A12" s="1" t="s">
        <v>4</v>
      </c>
      <c r="B12" s="1" t="s">
        <v>5</v>
      </c>
      <c r="C12" s="1" t="s">
        <v>11</v>
      </c>
      <c r="D12" s="1" t="s">
        <v>24</v>
      </c>
      <c r="E12" s="1" t="s">
        <v>12</v>
      </c>
      <c r="F12" s="1" t="s">
        <v>25</v>
      </c>
      <c r="G12" s="1" t="s">
        <v>27</v>
      </c>
      <c r="H12" s="1" t="s">
        <v>9</v>
      </c>
    </row>
    <row r="13" spans="1:15" ht="16.5" customHeight="1" x14ac:dyDescent="0.3">
      <c r="A13" s="38" t="s">
        <v>0</v>
      </c>
      <c r="B13" s="38">
        <v>1894</v>
      </c>
      <c r="C13" s="38">
        <v>1563</v>
      </c>
      <c r="D13" s="38">
        <v>1149</v>
      </c>
      <c r="E13" s="38">
        <v>1789</v>
      </c>
      <c r="F13" s="38">
        <v>2100</v>
      </c>
      <c r="G13" s="38">
        <f>SUM('Umsatz nach Region 2'!$B13:$E13)</f>
        <v>6395</v>
      </c>
      <c r="H13" s="38"/>
    </row>
    <row r="14" spans="1:15" ht="16.5" customHeight="1" x14ac:dyDescent="0.3">
      <c r="A14" s="38" t="s">
        <v>1</v>
      </c>
      <c r="B14" s="38">
        <v>1409</v>
      </c>
      <c r="C14" s="38">
        <v>985</v>
      </c>
      <c r="D14" s="38">
        <v>785</v>
      </c>
      <c r="E14" s="38">
        <v>998</v>
      </c>
      <c r="F14" s="38">
        <v>820</v>
      </c>
      <c r="G14" s="38">
        <f>SUM('Umsatz nach Region 2'!$B14:$E14)</f>
        <v>4177</v>
      </c>
      <c r="H14" s="38"/>
    </row>
    <row r="15" spans="1:15" ht="16.5" customHeight="1" x14ac:dyDescent="0.3">
      <c r="A15" s="38" t="s">
        <v>2</v>
      </c>
      <c r="B15" s="38">
        <v>981</v>
      </c>
      <c r="C15" s="38">
        <v>856</v>
      </c>
      <c r="D15" s="38">
        <v>662</v>
      </c>
      <c r="E15" s="38">
        <v>632</v>
      </c>
      <c r="F15" s="38">
        <v>603</v>
      </c>
      <c r="G15" s="38">
        <f>SUM('Umsatz nach Region 2'!$B15:$E15)</f>
        <v>3131</v>
      </c>
      <c r="H15" s="38"/>
    </row>
    <row r="16" spans="1:15" ht="16.5" customHeight="1" x14ac:dyDescent="0.3">
      <c r="A16" s="38" t="s">
        <v>3</v>
      </c>
      <c r="B16" s="38">
        <v>1412</v>
      </c>
      <c r="C16" s="38">
        <v>741</v>
      </c>
      <c r="D16" s="38">
        <v>437</v>
      </c>
      <c r="E16" s="38">
        <v>1020</v>
      </c>
      <c r="F16" s="38">
        <v>632</v>
      </c>
      <c r="G16" s="38">
        <f>SUM('Umsatz nach Region 2'!$B16:$E16)</f>
        <v>3610</v>
      </c>
      <c r="H16" s="38"/>
    </row>
    <row r="17" spans="1:8" ht="16.5" customHeight="1" x14ac:dyDescent="0.3">
      <c r="A17" s="38" t="s">
        <v>6</v>
      </c>
      <c r="B17" s="38">
        <v>692</v>
      </c>
      <c r="C17" s="38">
        <v>826</v>
      </c>
      <c r="D17" s="38">
        <v>785</v>
      </c>
      <c r="E17" s="38">
        <v>951</v>
      </c>
      <c r="F17" s="38">
        <v>830</v>
      </c>
      <c r="G17" s="38">
        <f>SUM('Umsatz nach Region 2'!$B17:$E17)</f>
        <v>3254</v>
      </c>
      <c r="H17" s="38"/>
    </row>
    <row r="18" spans="1:8" ht="16.5" customHeight="1" x14ac:dyDescent="0.3">
      <c r="A18" s="38" t="s">
        <v>7</v>
      </c>
      <c r="B18" s="38">
        <v>1781</v>
      </c>
      <c r="C18" s="38">
        <v>950</v>
      </c>
      <c r="D18" s="38">
        <v>856</v>
      </c>
      <c r="E18" s="38">
        <v>905</v>
      </c>
      <c r="F18" s="38">
        <v>1923</v>
      </c>
      <c r="G18" s="38">
        <f>SUM('Umsatz nach Region 2'!$B18:$E18)</f>
        <v>4492</v>
      </c>
      <c r="H18" s="38"/>
    </row>
    <row r="19" spans="1:8" ht="16.5" customHeight="1" x14ac:dyDescent="0.3">
      <c r="A19" s="38" t="s">
        <v>8</v>
      </c>
      <c r="B19" s="38">
        <v>1997</v>
      </c>
      <c r="C19" s="38">
        <v>1802</v>
      </c>
      <c r="D19" s="38">
        <v>1511</v>
      </c>
      <c r="E19" s="38">
        <v>1202</v>
      </c>
      <c r="F19" s="38">
        <v>800</v>
      </c>
      <c r="G19" s="38">
        <f>SUM('Umsatz nach Region 2'!$B19:$E19)</f>
        <v>6512</v>
      </c>
      <c r="H19" s="38"/>
    </row>
    <row r="20" spans="1:8" ht="27" customHeight="1" x14ac:dyDescent="0.3">
      <c r="A20" t="s">
        <v>27</v>
      </c>
      <c r="B20">
        <f>SUBTOTAL(109,Table5[Jan])</f>
        <v>10166</v>
      </c>
      <c r="C20">
        <f>SUBTOTAL(109,Table5[Feb])</f>
        <v>7723</v>
      </c>
      <c r="D20">
        <f>SUBTOTAL(109,Table5[Mrz])</f>
        <v>6185</v>
      </c>
      <c r="E20">
        <f>SUBTOTAL(109,Table5[Apr])</f>
        <v>7497</v>
      </c>
      <c r="F20">
        <f>SUBTOTAL(109,Table5[Mai])</f>
        <v>7708</v>
      </c>
      <c r="G20">
        <f>SUBTOTAL(109,Table5[Gesamt])</f>
        <v>31571</v>
      </c>
    </row>
    <row r="22" spans="1:8" x14ac:dyDescent="0.3">
      <c r="G22" s="37"/>
    </row>
  </sheetData>
  <conditionalFormatting sqref="G13:G19">
    <cfRule type="dataBar" priority="6">
      <dataBar>
        <cfvo type="min"/>
        <cfvo type="max"/>
        <color theme="4" tint="0.39997558519241921"/>
      </dataBar>
      <extLst>
        <ext xmlns:x14="http://schemas.microsoft.com/office/spreadsheetml/2009/9/main" uri="{B025F937-C7B1-47D3-B67F-A62EFF666E3E}">
          <x14:id>{FDBD8A7B-9A0B-4132-8D6B-F1C9B308EA42}</x14:id>
        </ext>
      </extLst>
    </cfRule>
  </conditionalFormatting>
  <conditionalFormatting sqref="G2:G8">
    <cfRule type="dataBar" priority="4">
      <dataBar>
        <cfvo type="min"/>
        <cfvo type="max"/>
        <color theme="4" tint="0.39997558519241921"/>
      </dataBar>
      <extLst>
        <ext xmlns:x14="http://schemas.microsoft.com/office/spreadsheetml/2009/9/main" uri="{B025F937-C7B1-47D3-B67F-A62EFF666E3E}">
          <x14:id>{FC9B5AB4-42F6-42B6-9E12-B3B03CCAF597}</x14:id>
        </ext>
      </extLst>
    </cfRule>
  </conditionalFormatting>
  <conditionalFormatting sqref="O2:O8">
    <cfRule type="dataBar" priority="2">
      <dataBar>
        <cfvo type="min"/>
        <cfvo type="max"/>
        <color theme="4" tint="0.39997558519241921"/>
      </dataBar>
      <extLst>
        <ext xmlns:x14="http://schemas.microsoft.com/office/spreadsheetml/2009/9/main" uri="{B025F937-C7B1-47D3-B67F-A62EFF666E3E}">
          <x14:id>{702FAB16-C64E-463B-9B8E-F2ACB134987F}</x14:id>
        </ext>
      </extLst>
    </cfRule>
  </conditionalFormatting>
  <pageMargins left="0.7" right="0.69791666666666663" top="0.75" bottom="0.75" header="0.3" footer="0.3"/>
  <pageSetup orientation="portrait" verticalDpi="0" r:id="rId1"/>
  <tableParts count="3">
    <tablePart r:id="rId2"/>
    <tablePart r:id="rId3"/>
    <tablePart r:id="rId4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FDBD8A7B-9A0B-4132-8D6B-F1C9B308EA42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  <xm:sqref>G13:G19</xm:sqref>
        </x14:conditionalFormatting>
        <x14:conditionalFormatting xmlns:xm="http://schemas.microsoft.com/office/excel/2006/main">
          <x14:cfRule type="dataBar" id="{FC9B5AB4-42F6-42B6-9E12-B3B03CCAF597}">
            <x14:dataBar minLength="0" maxLength="100" direction="rightToLeft">
              <x14:cfvo type="autoMin"/>
              <x14:cfvo type="autoMax"/>
              <x14:negativeFillColor rgb="FFFF0000"/>
              <x14:axisColor rgb="FF000000"/>
            </x14:dataBar>
          </x14:cfRule>
          <xm:sqref>G2:G8</xm:sqref>
        </x14:conditionalFormatting>
        <x14:conditionalFormatting xmlns:xm="http://schemas.microsoft.com/office/excel/2006/main">
          <x14:cfRule type="dataBar" id="{702FAB16-C64E-463B-9B8E-F2ACB134987F}">
            <x14:dataBar minLength="0" maxLength="100" axisPosition="middle">
              <x14:cfvo type="autoMin"/>
              <x14:cfvo type="autoMax"/>
              <x14:negativeFillColor rgb="FFFF0000"/>
              <x14:axisColor rgb="FF000000"/>
            </x14:dataBar>
          </x14:cfRule>
          <xm:sqref>O2:O8</xm:sqref>
        </x14:conditionalFormatting>
        <x14:conditionalFormatting xmlns:xm="http://schemas.microsoft.com/office/excel/2006/main">
          <x14:cfRule type="iconSet" priority="5" id="{F86C1582-341A-4BD7-9C3D-EC592928A930}">
            <x14:iconSet custom="1">
              <x14:cfvo type="percent">
                <xm:f>0</xm:f>
              </x14:cfvo>
              <x14:cfvo type="percent">
                <xm:f>20</xm:f>
              </x14:cfvo>
              <x14:cfvo type="percent">
                <xm:f>80</xm:f>
              </x14:cfvo>
              <x14:cfIcon iconSet="3Symbols2" iconId="1"/>
              <x14:cfIcon iconSet="NoIcons" iconId="0"/>
              <x14:cfIcon iconSet="3Symbols2" iconId="2"/>
            </x14:iconSet>
          </x14:cfRule>
          <xm:sqref>B13:F19</xm:sqref>
        </x14:conditionalFormatting>
        <x14:conditionalFormatting xmlns:xm="http://schemas.microsoft.com/office/excel/2006/main">
          <x14:cfRule type="iconSet" priority="3" id="{B84C58C1-8805-4289-A006-B73A2DC2B4A1}">
            <x14:iconSet custom="1">
              <x14:cfvo type="percent">
                <xm:f>0</xm:f>
              </x14:cfvo>
              <x14:cfvo type="percent">
                <xm:f>20</xm:f>
              </x14:cfvo>
              <x14:cfvo type="percent">
                <xm:f>80</xm:f>
              </x14:cfvo>
              <x14:cfIcon iconSet="3Symbols2" iconId="1"/>
              <x14:cfIcon iconSet="NoIcons" iconId="0"/>
              <x14:cfIcon iconSet="3Symbols2" iconId="2"/>
            </x14:iconSet>
          </x14:cfRule>
          <xm:sqref>B2:F8</xm:sqref>
        </x14:conditionalFormatting>
        <x14:conditionalFormatting xmlns:xm="http://schemas.microsoft.com/office/excel/2006/main">
          <x14:cfRule type="iconSet" priority="1" id="{68343267-87C2-4FD7-B648-1B665F8F4E97}">
            <x14:iconSet custom="1">
              <x14:cfvo type="percent">
                <xm:f>0</xm:f>
              </x14:cfvo>
              <x14:cfvo type="percent">
                <xm:f>20</xm:f>
              </x14:cfvo>
              <x14:cfvo type="percent">
                <xm:f>80</xm:f>
              </x14:cfvo>
              <x14:cfIcon iconSet="3Symbols2" iconId="1"/>
              <x14:cfIcon iconSet="NoIcons" iconId="0"/>
              <x14:cfIcon iconSet="3Symbols2" iconId="2"/>
            </x14:iconSet>
          </x14:cfRule>
          <xm:sqref>J2:N8</xm:sqref>
        </x14:conditionalFormatting>
      </x14:conditionalFormattings>
    </ext>
    <ext xmlns:x14="http://schemas.microsoft.com/office/spreadsheetml/2009/9/main" uri="{05C60535-1F16-4fd2-B633-F4F36F0B64E0}">
      <x14:sparklineGroups xmlns:xm="http://schemas.microsoft.com/office/excel/2006/main">
        <x14:sparklineGroup displayEmptyCellsAs="gap" markers="1" high="1" low="1">
          <x14:colorSeries rgb="FF00B050"/>
          <x14:colorNegative rgb="FFFF0000"/>
          <x14:colorAxis rgb="FF000000"/>
          <x14:colorMarkers rgb="FF0070C0"/>
          <x14:colorFirst rgb="FFFFC000"/>
          <x14:colorLast rgb="FFFFC000"/>
          <x14:colorHigh rgb="FF00B050"/>
          <x14:colorLow rgb="FFFF0000"/>
          <x14:sparklines>
            <x14:sparkline>
              <xm:f>'Umsatz nach Region 2'!B13:F13</xm:f>
              <xm:sqref>H13</xm:sqref>
            </x14:sparkline>
            <x14:sparkline>
              <xm:f>'Umsatz nach Region 2'!B14:F14</xm:f>
              <xm:sqref>H14</xm:sqref>
            </x14:sparkline>
            <x14:sparkline>
              <xm:f>'Umsatz nach Region 2'!B15:F15</xm:f>
              <xm:sqref>H15</xm:sqref>
            </x14:sparkline>
            <x14:sparkline>
              <xm:f>'Umsatz nach Region 2'!B16:F16</xm:f>
              <xm:sqref>H16</xm:sqref>
            </x14:sparkline>
            <x14:sparkline>
              <xm:f>'Umsatz nach Region 2'!B17:F17</xm:f>
              <xm:sqref>H17</xm:sqref>
            </x14:sparkline>
            <x14:sparkline>
              <xm:f>'Umsatz nach Region 2'!B18:F18</xm:f>
              <xm:sqref>H18</xm:sqref>
            </x14:sparkline>
            <x14:sparkline>
              <xm:f>'Umsatz nach Region 2'!B19:F19</xm:f>
              <xm:sqref>H19</xm:sqref>
            </x14:sparkline>
          </x14:sparklines>
        </x14:sparklineGroup>
        <x14:sparklineGroup type="column" displayEmptyCellsAs="gap" high="1" low="1">
          <x14:colorSeries theme="4" tint="-0.499984740745262"/>
          <x14:colorNegative theme="5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rgb="FFFF0000"/>
          <x14:sparklines>
            <x14:sparkline>
              <xm:f>'Umsatz nach Region 2'!B20:F20</xm:f>
              <xm:sqref>H20</xm:sqref>
            </x14:sparkline>
          </x14:sparklines>
        </x14:sparklineGroup>
      </x14:sparklineGroup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showGridLines="0" workbookViewId="0">
      <selection activeCell="H1" sqref="H1"/>
    </sheetView>
  </sheetViews>
  <sheetFormatPr baseColWidth="10" defaultColWidth="9" defaultRowHeight="16.5" x14ac:dyDescent="0.3"/>
  <cols>
    <col min="1" max="1" width="12.5" customWidth="1"/>
    <col min="2" max="3" width="8.875" customWidth="1"/>
    <col min="4" max="4" width="18.25" customWidth="1"/>
    <col min="6" max="6" width="14.375" customWidth="1"/>
    <col min="7" max="7" width="13" customWidth="1"/>
    <col min="8" max="8" width="14.25" customWidth="1"/>
    <col min="9" max="9" width="9" customWidth="1"/>
    <col min="10" max="10" width="12.5" customWidth="1"/>
  </cols>
  <sheetData>
    <row r="1" spans="1:8" x14ac:dyDescent="0.3">
      <c r="A1" s="1" t="s">
        <v>4</v>
      </c>
      <c r="B1" s="1" t="s">
        <v>5</v>
      </c>
      <c r="C1" s="1" t="s">
        <v>11</v>
      </c>
      <c r="D1" s="41" t="s">
        <v>62</v>
      </c>
      <c r="F1" s="31"/>
      <c r="G1" s="29" t="s">
        <v>73</v>
      </c>
      <c r="H1" s="30">
        <v>5000</v>
      </c>
    </row>
    <row r="2" spans="1:8" x14ac:dyDescent="0.3">
      <c r="A2" s="1" t="s">
        <v>63</v>
      </c>
      <c r="B2" s="1">
        <v>3407</v>
      </c>
      <c r="C2" s="1">
        <v>2529</v>
      </c>
      <c r="D2" s="25">
        <f>Table11[[#This Row],[Feb]]-Table11[[#This Row],[Jan]]</f>
        <v>-878</v>
      </c>
      <c r="F2" s="27"/>
      <c r="G2" s="28"/>
      <c r="H2" s="28"/>
    </row>
    <row r="3" spans="1:8" x14ac:dyDescent="0.3">
      <c r="A3" s="1" t="s">
        <v>64</v>
      </c>
      <c r="B3" s="1">
        <v>4464</v>
      </c>
      <c r="C3" s="1">
        <v>2858</v>
      </c>
      <c r="D3" s="25">
        <f>Table11[[#This Row],[Feb]]-Table11[[#This Row],[Jan]]</f>
        <v>-1606</v>
      </c>
      <c r="F3" s="1" t="s">
        <v>4</v>
      </c>
      <c r="G3" s="1" t="s">
        <v>71</v>
      </c>
      <c r="H3" s="1" t="s">
        <v>72</v>
      </c>
    </row>
    <row r="4" spans="1:8" x14ac:dyDescent="0.3">
      <c r="A4" s="1" t="s">
        <v>65</v>
      </c>
      <c r="B4" s="1">
        <v>2301</v>
      </c>
      <c r="C4" s="1">
        <v>3899</v>
      </c>
      <c r="D4" s="25">
        <f>Table11[[#This Row],[Feb]]-Table11[[#This Row],[Jan]]</f>
        <v>1598</v>
      </c>
      <c r="F4" s="1" t="s">
        <v>63</v>
      </c>
      <c r="G4" s="26">
        <v>3407</v>
      </c>
      <c r="H4" s="1">
        <f>ProgressChartExample[[#This Row],[Umsatz]]</f>
        <v>3407</v>
      </c>
    </row>
    <row r="5" spans="1:8" x14ac:dyDescent="0.3">
      <c r="A5" s="1" t="s">
        <v>66</v>
      </c>
      <c r="B5" s="1">
        <v>1677</v>
      </c>
      <c r="C5" s="1">
        <v>3739</v>
      </c>
      <c r="D5" s="25">
        <f>Table11[[#This Row],[Feb]]-Table11[[#This Row],[Jan]]</f>
        <v>2062</v>
      </c>
      <c r="F5" s="1" t="s">
        <v>64</v>
      </c>
      <c r="G5" s="26">
        <v>4464</v>
      </c>
      <c r="H5" s="1">
        <f>ProgressChartExample[[#This Row],[Umsatz]]</f>
        <v>4464</v>
      </c>
    </row>
    <row r="6" spans="1:8" x14ac:dyDescent="0.3">
      <c r="A6" s="1" t="s">
        <v>67</v>
      </c>
      <c r="B6" s="1">
        <v>1945</v>
      </c>
      <c r="C6" s="1">
        <v>2719</v>
      </c>
      <c r="D6" s="25">
        <f>Table11[[#This Row],[Feb]]-Table11[[#This Row],[Jan]]</f>
        <v>774</v>
      </c>
      <c r="F6" s="1" t="s">
        <v>65</v>
      </c>
      <c r="G6" s="26">
        <v>2301</v>
      </c>
      <c r="H6" s="1">
        <f>ProgressChartExample[[#This Row],[Umsatz]]</f>
        <v>2301</v>
      </c>
    </row>
    <row r="7" spans="1:8" x14ac:dyDescent="0.3">
      <c r="A7" s="1" t="s">
        <v>68</v>
      </c>
      <c r="B7" s="1">
        <v>5846</v>
      </c>
      <c r="C7" s="1">
        <v>5846</v>
      </c>
      <c r="D7" s="25">
        <f>Table11[[#This Row],[Feb]]-Table11[[#This Row],[Jan]]</f>
        <v>0</v>
      </c>
      <c r="F7" s="1" t="s">
        <v>66</v>
      </c>
      <c r="G7" s="26">
        <v>1677</v>
      </c>
      <c r="H7" s="1">
        <f>ProgressChartExample[[#This Row],[Umsatz]]</f>
        <v>1677</v>
      </c>
    </row>
    <row r="8" spans="1:8" x14ac:dyDescent="0.3">
      <c r="A8" s="1" t="s">
        <v>69</v>
      </c>
      <c r="B8" s="1">
        <v>2063</v>
      </c>
      <c r="C8" s="1">
        <v>2616</v>
      </c>
      <c r="D8" s="25">
        <f>Table11[[#This Row],[Feb]]-Table11[[#This Row],[Jan]]</f>
        <v>553</v>
      </c>
      <c r="F8" s="1" t="s">
        <v>67</v>
      </c>
      <c r="G8" s="26">
        <v>1945</v>
      </c>
      <c r="H8" s="1">
        <f>ProgressChartExample[[#This Row],[Umsatz]]</f>
        <v>1945</v>
      </c>
    </row>
    <row r="9" spans="1:8" x14ac:dyDescent="0.3">
      <c r="A9" s="1" t="s">
        <v>70</v>
      </c>
      <c r="B9" s="1">
        <v>4669</v>
      </c>
      <c r="C9" s="1">
        <v>4038</v>
      </c>
      <c r="D9" s="25">
        <f>Table11[[#This Row],[Feb]]-Table11[[#This Row],[Jan]]</f>
        <v>-631</v>
      </c>
      <c r="F9" s="1" t="s">
        <v>68</v>
      </c>
      <c r="G9" s="26">
        <v>3146</v>
      </c>
      <c r="H9" s="1">
        <f>ProgressChartExample[[#This Row],[Umsatz]]</f>
        <v>3146</v>
      </c>
    </row>
    <row r="10" spans="1:8" x14ac:dyDescent="0.3">
      <c r="A10" s="1" t="s">
        <v>27</v>
      </c>
      <c r="B10" s="1">
        <f>SUBTOTAL(109,Table11[Jan])</f>
        <v>26372</v>
      </c>
      <c r="C10" s="1">
        <f>SUBTOTAL(109,Table11[Feb])</f>
        <v>28244</v>
      </c>
      <c r="D10" s="1">
        <f>SUBTOTAL(109,Table11[Gewinn/Verlust])</f>
        <v>1872</v>
      </c>
      <c r="F10" s="1" t="s">
        <v>69</v>
      </c>
      <c r="G10" s="26">
        <v>2063</v>
      </c>
      <c r="H10" s="1">
        <f>ProgressChartExample[[#This Row],[Umsatz]]</f>
        <v>2063</v>
      </c>
    </row>
    <row r="11" spans="1:8" x14ac:dyDescent="0.3">
      <c r="F11" s="1" t="s">
        <v>70</v>
      </c>
      <c r="G11" s="26">
        <v>4669</v>
      </c>
      <c r="H11" s="1">
        <f>ProgressChartExample[[#This Row],[Umsatz]]</f>
        <v>4669</v>
      </c>
    </row>
    <row r="15" spans="1:8" x14ac:dyDescent="0.3">
      <c r="A15" s="1" t="s">
        <v>4</v>
      </c>
      <c r="B15" s="1" t="s">
        <v>5</v>
      </c>
      <c r="C15" s="1" t="s">
        <v>11</v>
      </c>
      <c r="D15" s="41" t="s">
        <v>62</v>
      </c>
    </row>
    <row r="16" spans="1:8" x14ac:dyDescent="0.3">
      <c r="A16" s="1" t="s">
        <v>63</v>
      </c>
      <c r="B16" s="1">
        <v>3407</v>
      </c>
      <c r="C16" s="1">
        <v>2529</v>
      </c>
      <c r="D16" s="25">
        <f>Table112[[#This Row],[Feb]]-Table112[[#This Row],[Jan]]</f>
        <v>-878</v>
      </c>
    </row>
    <row r="17" spans="1:4" x14ac:dyDescent="0.3">
      <c r="A17" s="1" t="s">
        <v>64</v>
      </c>
      <c r="B17" s="1">
        <v>4464</v>
      </c>
      <c r="C17" s="1">
        <v>2858</v>
      </c>
      <c r="D17" s="25">
        <f>Table112[[#This Row],[Feb]]-Table112[[#This Row],[Jan]]</f>
        <v>-1606</v>
      </c>
    </row>
    <row r="18" spans="1:4" x14ac:dyDescent="0.3">
      <c r="A18" s="1" t="s">
        <v>65</v>
      </c>
      <c r="B18" s="1">
        <v>2301</v>
      </c>
      <c r="C18" s="1">
        <v>3899</v>
      </c>
      <c r="D18" s="25">
        <f>Table112[[#This Row],[Feb]]-Table112[[#This Row],[Jan]]</f>
        <v>1598</v>
      </c>
    </row>
    <row r="19" spans="1:4" x14ac:dyDescent="0.3">
      <c r="A19" s="1" t="s">
        <v>66</v>
      </c>
      <c r="B19" s="1">
        <v>1677</v>
      </c>
      <c r="C19" s="1">
        <v>3739</v>
      </c>
      <c r="D19" s="25">
        <f>Table112[[#This Row],[Feb]]-Table112[[#This Row],[Jan]]</f>
        <v>2062</v>
      </c>
    </row>
    <row r="20" spans="1:4" x14ac:dyDescent="0.3">
      <c r="A20" s="1" t="s">
        <v>67</v>
      </c>
      <c r="B20" s="1">
        <v>1945</v>
      </c>
      <c r="C20" s="1">
        <v>2719</v>
      </c>
      <c r="D20" s="25">
        <f>Table112[[#This Row],[Feb]]-Table112[[#This Row],[Jan]]</f>
        <v>774</v>
      </c>
    </row>
    <row r="21" spans="1:4" x14ac:dyDescent="0.3">
      <c r="A21" s="1" t="s">
        <v>68</v>
      </c>
      <c r="B21" s="1">
        <v>5846</v>
      </c>
      <c r="C21" s="1">
        <v>5846</v>
      </c>
      <c r="D21" s="25">
        <f>Table112[[#This Row],[Feb]]-Table112[[#This Row],[Jan]]</f>
        <v>0</v>
      </c>
    </row>
    <row r="22" spans="1:4" x14ac:dyDescent="0.3">
      <c r="A22" s="1" t="s">
        <v>69</v>
      </c>
      <c r="B22" s="1">
        <v>2063</v>
      </c>
      <c r="C22" s="1">
        <v>2616</v>
      </c>
      <c r="D22" s="25">
        <f>Table112[[#This Row],[Feb]]-Table112[[#This Row],[Jan]]</f>
        <v>553</v>
      </c>
    </row>
    <row r="23" spans="1:4" x14ac:dyDescent="0.3">
      <c r="A23" s="1" t="s">
        <v>70</v>
      </c>
      <c r="B23" s="1">
        <v>4669</v>
      </c>
      <c r="C23" s="1">
        <v>4038</v>
      </c>
      <c r="D23" s="25">
        <f>Table112[[#This Row],[Feb]]-Table112[[#This Row],[Jan]]</f>
        <v>-631</v>
      </c>
    </row>
    <row r="24" spans="1:4" x14ac:dyDescent="0.3">
      <c r="A24" s="1" t="s">
        <v>27</v>
      </c>
      <c r="B24" s="1">
        <f>SUBTOTAL(109,Table112[Jan])</f>
        <v>26372</v>
      </c>
      <c r="C24" s="1">
        <f>SUBTOTAL(109,Table112[Feb])</f>
        <v>28244</v>
      </c>
      <c r="D24" s="1">
        <f>SUBTOTAL(109,Table112[Gewinn/Verlust])</f>
        <v>1872</v>
      </c>
    </row>
  </sheetData>
  <conditionalFormatting sqref="D2:D9">
    <cfRule type="dataBar" priority="9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{1D8B2032-A496-4FD7-ADB2-F19FF39CDBA2}</x14:id>
        </ext>
      </extLst>
    </cfRule>
  </conditionalFormatting>
  <conditionalFormatting sqref="H4:H11">
    <cfRule type="dataBar" priority="10">
      <dataBar showValue="0">
        <cfvo type="min"/>
        <cfvo type="num" val="TargetSales"/>
        <color theme="6"/>
      </dataBar>
      <extLst>
        <ext xmlns:x14="http://schemas.microsoft.com/office/spreadsheetml/2009/9/main" uri="{B025F937-C7B1-47D3-B67F-A62EFF666E3E}">
          <x14:id>{C0FB2B06-2ACC-4B9E-B870-CE2E7A93518E}</x14:id>
        </ext>
      </extLst>
    </cfRule>
  </conditionalFormatting>
  <conditionalFormatting sqref="D16:D23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{4E24FE76-2CE3-4FAD-8C79-F31D0276F9C5}</x14:id>
        </ext>
      </extLst>
    </cfRule>
  </conditionalFormatting>
  <pageMargins left="0.7" right="0.7" top="0.75" bottom="0.75" header="0.3" footer="0.3"/>
  <pageSetup orientation="portrait" r:id="rId1"/>
  <tableParts count="3">
    <tablePart r:id="rId2"/>
    <tablePart r:id="rId3"/>
    <tablePart r:id="rId4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1D8B2032-A496-4FD7-ADB2-F19FF39CDBA2}">
            <x14:dataBar minLength="0" maxLength="100" border="1" negativeBarBorderColorSameAsPositive="0" axisPosition="middle">
              <x14:cfvo type="autoMin"/>
              <x14:cfvo type="autoMax"/>
              <x14:borderColor rgb="FF638EC6"/>
              <x14:negativeFillColor rgb="FFFF0000"/>
              <x14:negativeBorderColor rgb="FFFF0000"/>
              <x14:axisColor theme="0" tint="-0.34998626667073579"/>
            </x14:dataBar>
          </x14:cfRule>
          <xm:sqref>D2:D9</xm:sqref>
        </x14:conditionalFormatting>
        <x14:conditionalFormatting xmlns:xm="http://schemas.microsoft.com/office/excel/2006/main">
          <x14:cfRule type="dataBar" id="{C0FB2B06-2ACC-4B9E-B870-CE2E7A93518E}">
            <x14:dataBar minLength="0" maxLength="100" border="1" gradient="0">
              <x14:cfvo type="autoMin"/>
              <x14:cfvo type="num">
                <xm:f>TargetSales</xm:f>
              </x14:cfvo>
              <x14:borderColor theme="0"/>
              <x14:negativeFillColor rgb="FFFF0000"/>
              <x14:axisColor rgb="FF000000"/>
            </x14:dataBar>
          </x14:cfRule>
          <xm:sqref>H4:H11</xm:sqref>
        </x14:conditionalFormatting>
        <x14:conditionalFormatting xmlns:xm="http://schemas.microsoft.com/office/excel/2006/main">
          <x14:cfRule type="dataBar" id="{4E24FE76-2CE3-4FAD-8C79-F31D0276F9C5}">
            <x14:dataBar minLength="0" maxLength="100" border="1" negativeBarBorderColorSameAsPositive="0" axisPosition="none">
              <x14:cfvo type="autoMin"/>
              <x14:cfvo type="autoMax"/>
              <x14:borderColor rgb="FF638EC6"/>
              <x14:negativeFillColor rgb="FFFF0000"/>
              <x14:negativeBorderColor rgb="FFFF0000"/>
            </x14:dataBar>
          </x14:cfRule>
          <xm:sqref>D16:D23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0"/>
  <sheetViews>
    <sheetView showGridLines="0" zoomScale="80" zoomScaleNormal="80" workbookViewId="0">
      <selection activeCell="K4" sqref="K4"/>
    </sheetView>
  </sheetViews>
  <sheetFormatPr baseColWidth="10" defaultColWidth="9" defaultRowHeight="16.5" x14ac:dyDescent="0.3"/>
  <cols>
    <col min="1" max="1" width="5" style="2" customWidth="1"/>
    <col min="2" max="2" width="22.625" style="2" customWidth="1"/>
    <col min="3" max="3" width="11.625" style="2" customWidth="1"/>
    <col min="4" max="4" width="4.625" style="2" customWidth="1"/>
    <col min="5" max="5" width="20.625" style="2" customWidth="1"/>
    <col min="6" max="6" width="11.625" style="2" customWidth="1"/>
    <col min="7" max="7" width="4.625" style="2" customWidth="1"/>
    <col min="8" max="8" width="20.625" style="2" customWidth="1"/>
    <col min="9" max="9" width="11.625" style="2" customWidth="1"/>
    <col min="10" max="10" width="14.125" style="2" bestFit="1" customWidth="1"/>
    <col min="11" max="11" width="5" style="2" customWidth="1"/>
    <col min="12" max="16384" width="9" style="2"/>
  </cols>
  <sheetData>
    <row r="1" spans="1:9" x14ac:dyDescent="0.3">
      <c r="A1" s="2" t="s">
        <v>10</v>
      </c>
    </row>
    <row r="2" spans="1:9" ht="39.75" customHeight="1" x14ac:dyDescent="0.3">
      <c r="A2" s="3"/>
      <c r="B2" s="53" t="s">
        <v>28</v>
      </c>
      <c r="C2" s="53"/>
      <c r="D2" s="53"/>
      <c r="E2" s="53"/>
      <c r="F2" s="53"/>
      <c r="G2" s="53"/>
      <c r="H2" s="53"/>
      <c r="I2" s="53"/>
    </row>
    <row r="3" spans="1:9" ht="33.75" customHeight="1" x14ac:dyDescent="0.3">
      <c r="A3" s="3"/>
      <c r="B3" s="53"/>
      <c r="C3" s="53"/>
      <c r="D3" s="53"/>
      <c r="E3" s="53"/>
      <c r="F3" s="53"/>
      <c r="G3" s="53"/>
      <c r="H3" s="53"/>
      <c r="I3" s="53"/>
    </row>
    <row r="4" spans="1:9" ht="24" customHeight="1" x14ac:dyDescent="0.3">
      <c r="A4" s="4"/>
      <c r="B4" s="5" t="s">
        <v>29</v>
      </c>
      <c r="C4" s="5"/>
      <c r="E4" s="6"/>
      <c r="F4" s="6"/>
      <c r="H4" s="6"/>
      <c r="I4" s="6"/>
    </row>
    <row r="5" spans="1:9" ht="37.5" customHeight="1" x14ac:dyDescent="0.3">
      <c r="A5" s="7"/>
      <c r="B5" s="54">
        <f>B12/B9</f>
        <v>0.64363636363636367</v>
      </c>
      <c r="C5" s="54"/>
      <c r="D5" s="8"/>
      <c r="E5" s="9"/>
      <c r="F5" s="9"/>
      <c r="G5" s="8"/>
      <c r="H5" s="9"/>
      <c r="I5" s="9"/>
    </row>
    <row r="6" spans="1:9" ht="22.5" customHeight="1" x14ac:dyDescent="0.3">
      <c r="A6" s="7"/>
      <c r="B6" s="55">
        <f>IF(B12&gt;B9,B9,B12)</f>
        <v>1770</v>
      </c>
      <c r="C6" s="56"/>
      <c r="D6" s="8"/>
      <c r="E6" s="9"/>
      <c r="F6" s="9"/>
      <c r="G6" s="8"/>
      <c r="H6" s="9"/>
      <c r="I6" s="9"/>
    </row>
    <row r="7" spans="1:9" ht="17.25" x14ac:dyDescent="0.3">
      <c r="A7" s="9"/>
      <c r="B7" s="9"/>
      <c r="C7" s="10"/>
      <c r="D7" s="8"/>
      <c r="E7" s="11"/>
      <c r="F7" s="12"/>
      <c r="G7" s="13"/>
      <c r="H7" s="11"/>
      <c r="I7" s="12"/>
    </row>
    <row r="8" spans="1:9" ht="18" x14ac:dyDescent="0.3">
      <c r="A8" s="9"/>
      <c r="B8" s="51" t="s">
        <v>30</v>
      </c>
      <c r="C8" s="51"/>
      <c r="D8" s="8"/>
      <c r="E8" s="11"/>
      <c r="F8" s="12"/>
      <c r="G8" s="13"/>
      <c r="H8" s="11"/>
      <c r="I8" s="12"/>
    </row>
    <row r="9" spans="1:9" ht="34.5" x14ac:dyDescent="0.3">
      <c r="A9" s="9"/>
      <c r="B9" s="44">
        <f>MonthlyIncome13[[#Totals],[Betrag]]</f>
        <v>2750</v>
      </c>
      <c r="C9" s="10"/>
      <c r="D9" s="8"/>
      <c r="E9" s="11"/>
      <c r="F9" s="12"/>
      <c r="G9" s="13"/>
      <c r="H9" s="11"/>
      <c r="I9" s="12"/>
    </row>
    <row r="10" spans="1:9" ht="17.25" x14ac:dyDescent="0.3">
      <c r="A10" s="9"/>
      <c r="B10" s="9"/>
      <c r="C10" s="10"/>
      <c r="D10" s="8"/>
      <c r="E10" s="11"/>
      <c r="F10" s="12"/>
      <c r="G10" s="13"/>
      <c r="H10" s="11"/>
      <c r="I10" s="12"/>
    </row>
    <row r="11" spans="1:9" ht="18" x14ac:dyDescent="0.3">
      <c r="A11" s="14"/>
      <c r="B11" s="51" t="s">
        <v>31</v>
      </c>
      <c r="C11" s="51"/>
      <c r="D11" s="8"/>
      <c r="E11" s="11"/>
      <c r="F11" s="12"/>
      <c r="G11" s="13"/>
      <c r="H11" s="11"/>
      <c r="I11" s="12"/>
    </row>
    <row r="12" spans="1:9" ht="34.5" x14ac:dyDescent="0.3">
      <c r="B12" s="44">
        <f>MonthlyExpenses14[[#Totals],[Betrag]]+SemesterExpenses15[[#Totals],[Pro Monat]]</f>
        <v>1770</v>
      </c>
      <c r="E12" s="11"/>
      <c r="F12" s="12"/>
      <c r="G12" s="13"/>
      <c r="H12" s="11"/>
      <c r="I12" s="12"/>
    </row>
    <row r="13" spans="1:9" ht="17.25" x14ac:dyDescent="0.3">
      <c r="E13" s="11"/>
      <c r="F13" s="12"/>
      <c r="G13" s="13"/>
      <c r="H13" s="15"/>
      <c r="I13" s="16"/>
    </row>
    <row r="14" spans="1:9" ht="18" x14ac:dyDescent="0.3">
      <c r="B14" s="51" t="s">
        <v>32</v>
      </c>
      <c r="C14" s="51"/>
      <c r="E14" s="11"/>
      <c r="F14" s="12"/>
      <c r="G14" s="13"/>
    </row>
    <row r="15" spans="1:9" ht="34.5" x14ac:dyDescent="0.3">
      <c r="B15" s="44">
        <f>B9-B12</f>
        <v>980</v>
      </c>
      <c r="E15" s="11"/>
      <c r="F15" s="12"/>
      <c r="G15" s="13"/>
    </row>
    <row r="16" spans="1:9" ht="30.75" customHeight="1" x14ac:dyDescent="0.3">
      <c r="E16" s="11"/>
      <c r="F16" s="12"/>
      <c r="G16" s="13"/>
    </row>
    <row r="17" spans="1:10" ht="30" customHeight="1" x14ac:dyDescent="0.3">
      <c r="A17" s="6"/>
      <c r="B17" s="51" t="s">
        <v>33</v>
      </c>
      <c r="C17" s="51"/>
      <c r="E17" s="51" t="s">
        <v>34</v>
      </c>
      <c r="F17" s="51"/>
      <c r="H17" s="51" t="s">
        <v>35</v>
      </c>
      <c r="I17" s="51"/>
    </row>
    <row r="18" spans="1:10" ht="15.95" customHeight="1" x14ac:dyDescent="0.3">
      <c r="A18" s="9"/>
      <c r="B18" s="17" t="s">
        <v>36</v>
      </c>
      <c r="C18" s="18" t="s">
        <v>37</v>
      </c>
      <c r="D18" s="8"/>
      <c r="E18" s="17" t="s">
        <v>36</v>
      </c>
      <c r="F18" s="18" t="s">
        <v>37</v>
      </c>
      <c r="G18" s="8"/>
      <c r="H18" s="17" t="s">
        <v>36</v>
      </c>
      <c r="I18" s="18" t="s">
        <v>37</v>
      </c>
      <c r="J18" s="19" t="s">
        <v>38</v>
      </c>
    </row>
    <row r="19" spans="1:10" ht="15.95" customHeight="1" x14ac:dyDescent="0.3">
      <c r="A19" s="9"/>
      <c r="B19" s="17" t="s">
        <v>39</v>
      </c>
      <c r="C19" s="45">
        <v>1500</v>
      </c>
      <c r="D19" s="8"/>
      <c r="E19" s="20" t="s">
        <v>40</v>
      </c>
      <c r="F19" s="45">
        <v>20</v>
      </c>
      <c r="G19" s="13"/>
      <c r="H19" s="20" t="s">
        <v>41</v>
      </c>
      <c r="I19" s="46">
        <v>750</v>
      </c>
      <c r="J19" s="47">
        <f>SemesterExpenses15[[#This Row],[Betrag]]/4</f>
        <v>187.5</v>
      </c>
    </row>
    <row r="20" spans="1:10" ht="15.95" customHeight="1" x14ac:dyDescent="0.3">
      <c r="A20" s="9"/>
      <c r="B20" s="17" t="s">
        <v>42</v>
      </c>
      <c r="C20" s="45">
        <v>500</v>
      </c>
      <c r="D20" s="8"/>
      <c r="E20" s="20" t="s">
        <v>43</v>
      </c>
      <c r="F20" s="45">
        <v>50</v>
      </c>
      <c r="G20" s="13"/>
      <c r="H20" s="20" t="s">
        <v>44</v>
      </c>
      <c r="I20" s="46">
        <v>250</v>
      </c>
      <c r="J20" s="47">
        <f>SemesterExpenses15[[#This Row],[Betrag]]/4</f>
        <v>62.5</v>
      </c>
    </row>
    <row r="21" spans="1:10" ht="15.95" customHeight="1" x14ac:dyDescent="0.3">
      <c r="A21" s="9"/>
      <c r="B21" s="17" t="s">
        <v>45</v>
      </c>
      <c r="C21" s="45">
        <v>500</v>
      </c>
      <c r="D21" s="8"/>
      <c r="E21" s="20" t="s">
        <v>46</v>
      </c>
      <c r="F21" s="45">
        <v>75</v>
      </c>
      <c r="G21" s="13"/>
      <c r="H21" s="20" t="s">
        <v>47</v>
      </c>
      <c r="I21" s="46">
        <v>500</v>
      </c>
      <c r="J21" s="47">
        <f>SemesterExpenses15[[#This Row],[Betrag]]/4</f>
        <v>125</v>
      </c>
    </row>
    <row r="22" spans="1:10" ht="15.95" customHeight="1" x14ac:dyDescent="0.3">
      <c r="A22" s="9"/>
      <c r="B22" s="17" t="s">
        <v>48</v>
      </c>
      <c r="C22" s="45">
        <v>250</v>
      </c>
      <c r="D22" s="8"/>
      <c r="E22" s="20" t="s">
        <v>49</v>
      </c>
      <c r="F22" s="45">
        <v>250</v>
      </c>
      <c r="G22" s="13"/>
      <c r="H22" s="20" t="s">
        <v>50</v>
      </c>
      <c r="I22" s="46">
        <v>0</v>
      </c>
      <c r="J22" s="47">
        <f>SemesterExpenses15[[#This Row],[Betrag]]/4</f>
        <v>0</v>
      </c>
    </row>
    <row r="23" spans="1:10" ht="15.95" customHeight="1" x14ac:dyDescent="0.3">
      <c r="A23" s="14"/>
      <c r="B23" s="22" t="s">
        <v>51</v>
      </c>
      <c r="C23" s="48">
        <f>SUBTOTAL(109,MonthlyIncome13[Betrag])</f>
        <v>2750</v>
      </c>
      <c r="D23" s="8"/>
      <c r="E23" s="20" t="s">
        <v>52</v>
      </c>
      <c r="F23" s="45">
        <v>50</v>
      </c>
      <c r="G23" s="13"/>
      <c r="H23" s="20" t="s">
        <v>53</v>
      </c>
      <c r="I23" s="46">
        <v>0</v>
      </c>
      <c r="J23" s="47">
        <f>SemesterExpenses15[[#This Row],[Betrag]]/4</f>
        <v>0</v>
      </c>
    </row>
    <row r="24" spans="1:10" ht="15.95" customHeight="1" x14ac:dyDescent="0.3">
      <c r="E24" s="20" t="s">
        <v>54</v>
      </c>
      <c r="F24" s="45">
        <v>500</v>
      </c>
      <c r="G24" s="13"/>
      <c r="H24" s="20" t="s">
        <v>55</v>
      </c>
      <c r="I24" s="46">
        <v>0</v>
      </c>
      <c r="J24" s="47">
        <f>SemesterExpenses15[[#This Row],[Betrag]]/4</f>
        <v>0</v>
      </c>
    </row>
    <row r="25" spans="1:10" ht="15.95" customHeight="1" x14ac:dyDescent="0.3">
      <c r="E25" s="20" t="s">
        <v>56</v>
      </c>
      <c r="F25" s="45">
        <v>275</v>
      </c>
      <c r="G25" s="13"/>
      <c r="H25" s="21" t="s">
        <v>51</v>
      </c>
      <c r="I25" s="49">
        <f>SUBTOTAL(109,SemesterExpenses15[Betrag])</f>
        <v>1500</v>
      </c>
      <c r="J25" s="50">
        <f>SUBTOTAL(109,SemesterExpenses15[Pro Monat])</f>
        <v>375</v>
      </c>
    </row>
    <row r="26" spans="1:10" ht="15.95" customHeight="1" x14ac:dyDescent="0.3">
      <c r="E26" s="20" t="s">
        <v>57</v>
      </c>
      <c r="F26" s="45">
        <v>125</v>
      </c>
      <c r="G26" s="13"/>
      <c r="H26" s="52" t="s">
        <v>58</v>
      </c>
      <c r="I26" s="52"/>
    </row>
    <row r="27" spans="1:10" ht="15.95" customHeight="1" x14ac:dyDescent="0.3">
      <c r="E27" s="20" t="s">
        <v>59</v>
      </c>
      <c r="F27" s="45">
        <v>50</v>
      </c>
      <c r="G27" s="13"/>
    </row>
    <row r="28" spans="1:10" ht="15.95" customHeight="1" x14ac:dyDescent="0.3">
      <c r="E28" s="20" t="s">
        <v>60</v>
      </c>
      <c r="F28" s="45">
        <v>0</v>
      </c>
      <c r="G28" s="13"/>
    </row>
    <row r="29" spans="1:10" ht="15.95" customHeight="1" x14ac:dyDescent="0.3">
      <c r="E29" s="20" t="s">
        <v>61</v>
      </c>
      <c r="F29" s="45">
        <v>0</v>
      </c>
      <c r="G29" s="13"/>
      <c r="H29" s="52"/>
      <c r="I29" s="52"/>
    </row>
    <row r="30" spans="1:10" ht="15.95" customHeight="1" x14ac:dyDescent="0.3">
      <c r="E30" s="22" t="s">
        <v>51</v>
      </c>
      <c r="F30" s="48">
        <f>SUBTOTAL(109,MonthlyExpenses14[Betrag])</f>
        <v>1395</v>
      </c>
      <c r="G30" s="23"/>
    </row>
  </sheetData>
  <mergeCells count="11">
    <mergeCell ref="B14:C14"/>
    <mergeCell ref="B2:I3"/>
    <mergeCell ref="B5:C5"/>
    <mergeCell ref="B6:C6"/>
    <mergeCell ref="B8:C8"/>
    <mergeCell ref="B11:C11"/>
    <mergeCell ref="B17:C17"/>
    <mergeCell ref="E17:F17"/>
    <mergeCell ref="H17:I17"/>
    <mergeCell ref="H26:I26"/>
    <mergeCell ref="H29:I29"/>
  </mergeCells>
  <conditionalFormatting sqref="B6:C6">
    <cfRule type="dataBar" priority="1">
      <dataBar showValue="0">
        <cfvo type="num" val="0"/>
        <cfvo type="formula" val="$B$9"/>
        <color theme="6"/>
      </dataBar>
      <extLst>
        <ext xmlns:x14="http://schemas.microsoft.com/office/spreadsheetml/2009/9/main" uri="{B025F937-C7B1-47D3-B67F-A62EFF666E3E}">
          <x14:id>{F7C07612-1AB9-4738-BFC5-15F664910220}</x14:id>
        </ext>
      </extLst>
    </cfRule>
  </conditionalFormatting>
  <printOptions horizontalCentered="1" verticalCentered="1"/>
  <pageMargins left="0.2" right="0.2" top="0.25" bottom="0.25" header="0" footer="0"/>
  <pageSetup scale="95" orientation="landscape" r:id="rId1"/>
  <drawing r:id="rId2"/>
  <tableParts count="3">
    <tablePart r:id="rId3"/>
    <tablePart r:id="rId4"/>
    <tablePart r:id="rId5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F7C07612-1AB9-4738-BFC5-15F664910220}">
            <x14:dataBar minLength="0" maxLength="100">
              <x14:cfvo type="num">
                <xm:f>0</xm:f>
              </x14:cfvo>
              <x14:cfvo type="formula">
                <xm:f>$B$9</xm:f>
              </x14:cfvo>
              <x14:negativeFillColor rgb="FFFF0000"/>
              <x14:axisColor rgb="FF000000"/>
            </x14:dataBar>
          </x14:cfRule>
          <xm:sqref>B6:C6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"/>
  <sheetViews>
    <sheetView zoomScale="89" zoomScaleNormal="89" workbookViewId="0">
      <selection activeCell="H4" sqref="H4"/>
    </sheetView>
  </sheetViews>
  <sheetFormatPr baseColWidth="10" defaultColWidth="9" defaultRowHeight="16.5" x14ac:dyDescent="0.3"/>
  <cols>
    <col min="1" max="1" width="12.5" customWidth="1"/>
    <col min="2" max="11" width="5.25" customWidth="1"/>
    <col min="12" max="12" width="13.625" customWidth="1"/>
  </cols>
  <sheetData>
    <row r="1" spans="1:12" x14ac:dyDescent="0.3">
      <c r="A1" s="57" t="s">
        <v>75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</row>
    <row r="2" spans="1:12" ht="27" customHeight="1" x14ac:dyDescent="0.3">
      <c r="A2" s="1" t="s">
        <v>79</v>
      </c>
      <c r="B2" s="36" t="s">
        <v>14</v>
      </c>
      <c r="C2" s="36" t="s">
        <v>15</v>
      </c>
      <c r="D2" s="36" t="s">
        <v>16</v>
      </c>
      <c r="E2" s="36" t="s">
        <v>17</v>
      </c>
      <c r="F2" s="36" t="s">
        <v>18</v>
      </c>
      <c r="G2" s="36" t="s">
        <v>19</v>
      </c>
      <c r="H2" s="36" t="s">
        <v>20</v>
      </c>
      <c r="I2" s="36" t="s">
        <v>21</v>
      </c>
      <c r="J2" s="36" t="s">
        <v>22</v>
      </c>
      <c r="K2" s="36" t="s">
        <v>23</v>
      </c>
      <c r="L2" s="40" t="s">
        <v>74</v>
      </c>
    </row>
    <row r="3" spans="1:12" ht="25.5" customHeight="1" x14ac:dyDescent="0.3">
      <c r="A3" s="1" t="s">
        <v>80</v>
      </c>
      <c r="B3" s="35">
        <v>1</v>
      </c>
      <c r="C3" s="35">
        <v>-1</v>
      </c>
      <c r="D3" s="35">
        <v>1</v>
      </c>
      <c r="E3" s="35">
        <v>1</v>
      </c>
      <c r="F3" s="35">
        <v>1</v>
      </c>
      <c r="G3" s="35">
        <v>-1</v>
      </c>
      <c r="H3" s="35">
        <v>-1</v>
      </c>
      <c r="I3" s="35">
        <v>1</v>
      </c>
      <c r="J3" s="35">
        <v>-1</v>
      </c>
      <c r="K3" s="35">
        <v>-1</v>
      </c>
      <c r="L3" s="33"/>
    </row>
    <row r="4" spans="1:12" ht="25.5" customHeight="1" x14ac:dyDescent="0.3">
      <c r="A4" s="1" t="s">
        <v>81</v>
      </c>
      <c r="B4" s="35">
        <v>1</v>
      </c>
      <c r="C4" s="35">
        <v>1</v>
      </c>
      <c r="D4" s="35">
        <v>1</v>
      </c>
      <c r="E4" s="35">
        <v>1</v>
      </c>
      <c r="F4" s="35">
        <v>-1</v>
      </c>
      <c r="G4" s="35">
        <v>-1</v>
      </c>
      <c r="H4" s="35">
        <v>1</v>
      </c>
      <c r="I4" s="35">
        <v>-1</v>
      </c>
      <c r="J4" s="35">
        <v>1</v>
      </c>
      <c r="K4" s="35">
        <v>1</v>
      </c>
      <c r="L4" s="33"/>
    </row>
    <row r="5" spans="1:12" ht="25.5" customHeight="1" x14ac:dyDescent="0.3">
      <c r="A5" s="1" t="s">
        <v>82</v>
      </c>
      <c r="B5" s="35">
        <v>-1</v>
      </c>
      <c r="C5" s="35">
        <v>-1</v>
      </c>
      <c r="D5" s="35">
        <v>1</v>
      </c>
      <c r="E5" s="35">
        <v>1</v>
      </c>
      <c r="F5" s="35">
        <v>-1</v>
      </c>
      <c r="G5" s="35">
        <v>-1</v>
      </c>
      <c r="H5" s="35">
        <v>-1</v>
      </c>
      <c r="I5" s="35">
        <v>-1</v>
      </c>
      <c r="J5" s="35">
        <v>-1</v>
      </c>
      <c r="K5" s="35">
        <v>1</v>
      </c>
      <c r="L5" s="33"/>
    </row>
    <row r="6" spans="1:12" ht="25.5" customHeight="1" x14ac:dyDescent="0.3">
      <c r="A6" s="1" t="s">
        <v>83</v>
      </c>
      <c r="B6" s="35">
        <v>-1</v>
      </c>
      <c r="C6" s="35">
        <v>1</v>
      </c>
      <c r="D6" s="35">
        <v>-1</v>
      </c>
      <c r="E6" s="35">
        <v>-1</v>
      </c>
      <c r="F6" s="35">
        <v>1</v>
      </c>
      <c r="G6" s="35">
        <v>1</v>
      </c>
      <c r="H6" s="35">
        <v>-1</v>
      </c>
      <c r="I6" s="35">
        <v>-1</v>
      </c>
      <c r="J6" s="35">
        <v>1</v>
      </c>
      <c r="K6" s="35">
        <v>-1</v>
      </c>
      <c r="L6" s="33"/>
    </row>
    <row r="7" spans="1:12" x14ac:dyDescent="0.3">
      <c r="A7" s="24" t="s">
        <v>76</v>
      </c>
      <c r="B7" s="24">
        <v>1</v>
      </c>
      <c r="C7" s="39" t="s">
        <v>77</v>
      </c>
      <c r="D7" s="24">
        <v>1</v>
      </c>
      <c r="E7" s="39" t="s">
        <v>78</v>
      </c>
    </row>
    <row r="10" spans="1:12" ht="24.75" customHeight="1" x14ac:dyDescent="0.3"/>
  </sheetData>
  <mergeCells count="1">
    <mergeCell ref="A1:L1"/>
  </mergeCells>
  <pageMargins left="0.7" right="0.7" top="0.75" bottom="0.75" header="0.3" footer="0.3"/>
  <pageSetup orientation="portrait" verticalDpi="0" r:id="rId1"/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3" id="{C589104A-6E45-45A5-87C5-0370E83CFDC9}">
            <x14:iconSet iconSet="3Flags" showValue="0" custom="1">
              <x14:cfvo type="percent">
                <xm:f>0</xm:f>
              </x14:cfvo>
              <x14:cfvo type="num">
                <xm:f>-1</xm:f>
              </x14:cfvo>
              <x14:cfvo type="num">
                <xm:f>1</xm:f>
              </x14:cfvo>
              <x14:cfIcon iconSet="NoIcons" iconId="0"/>
              <x14:cfIcon iconSet="3Symbols2" iconId="0"/>
              <x14:cfIcon iconSet="3Flags" iconId="2"/>
            </x14:iconSet>
          </x14:cfRule>
          <xm:sqref>B3:K6</xm:sqref>
        </x14:conditionalFormatting>
        <x14:conditionalFormatting xmlns:xm="http://schemas.microsoft.com/office/excel/2006/main">
          <x14:cfRule type="iconSet" priority="2" id="{2E2ED0B1-1779-4368-A74C-D03E0F71FA5F}">
            <x14:iconSet iconSet="3Flag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3Flags" iconId="2"/>
            </x14:iconSet>
          </x14:cfRule>
          <xm:sqref>B7</xm:sqref>
        </x14:conditionalFormatting>
        <x14:conditionalFormatting xmlns:xm="http://schemas.microsoft.com/office/excel/2006/main">
          <x14:cfRule type="iconSet" priority="1" id="{0BFA5039-F67A-4360-901A-A79494742647}">
            <x14:iconSet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3Symbols2" iconId="0"/>
            </x14:iconSet>
          </x14:cfRule>
          <xm:sqref>D7</xm:sqref>
        </x14:conditionalFormatting>
      </x14:conditionalFormattings>
    </ext>
    <ext xmlns:x14="http://schemas.microsoft.com/office/spreadsheetml/2009/9/main" uri="{05C60535-1F16-4fd2-B633-F4F36F0B64E0}">
      <x14:sparklineGroups xmlns:xm="http://schemas.microsoft.com/office/excel/2006/main">
        <x14:sparklineGroup type="stacked" displayEmptyCellsAs="gap" negative="1" displayXAxis="1">
          <x14:colorSeries rgb="FF00B050"/>
          <x14:colorNegative rgb="FFFF0000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Gewinn_Verlust!B3:K3</xm:f>
              <xm:sqref>L3</xm:sqref>
            </x14:sparkline>
            <x14:sparkline>
              <xm:f>Gewinn_Verlust!B4:K4</xm:f>
              <xm:sqref>L4</xm:sqref>
            </x14:sparkline>
            <x14:sparkline>
              <xm:f>Gewinn_Verlust!B5:K5</xm:f>
              <xm:sqref>L5</xm:sqref>
            </x14:sparkline>
            <x14:sparkline>
              <xm:f>Gewinn_Verlust!B6:K6</xm:f>
              <xm:sqref>L6</xm:sqref>
            </x14:sparkline>
          </x14:sparklines>
        </x14:sparklineGroup>
        <x14:sparklineGroup type="stacked" displayEmptyCellsAs="gap" negative="1">
          <x14:colorSeries theme="4" tint="-0.499984740745262"/>
          <x14:colorNegative theme="5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Gewinn_Verlust!L3:L6</xm:f>
              <xm:sqref>A9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1</vt:i4>
      </vt:variant>
    </vt:vector>
  </HeadingPairs>
  <TitlesOfParts>
    <vt:vector size="6" baseType="lpstr">
      <vt:lpstr>Umsatz nach Region 1</vt:lpstr>
      <vt:lpstr>Umsatz nach Region 2</vt:lpstr>
      <vt:lpstr>Datenbalken</vt:lpstr>
      <vt:lpstr>Studienbudget</vt:lpstr>
      <vt:lpstr>Gewinn_Verlust</vt:lpstr>
      <vt:lpstr>TargetSales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</dc:creator>
  <cp:lastModifiedBy>Chris K</cp:lastModifiedBy>
  <cp:lastPrinted>2011-01-18T19:27:50Z</cp:lastPrinted>
  <dcterms:created xsi:type="dcterms:W3CDTF">2011-01-17T21:20:34Z</dcterms:created>
  <dcterms:modified xsi:type="dcterms:W3CDTF">2012-01-05T19:19:54Z</dcterms:modified>
</cp:coreProperties>
</file>