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40" yWindow="360" windowWidth="13875" windowHeight="7710" activeTab="1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E17" i="2" l="1"/>
  <c r="E10" i="2"/>
  <c r="E11" i="2"/>
  <c r="E12" i="2"/>
  <c r="E13" i="2"/>
  <c r="E9" i="2"/>
  <c r="F9" i="2" s="1"/>
  <c r="D9" i="2"/>
  <c r="C9" i="2"/>
  <c r="B13" i="2"/>
  <c r="D13" i="2" s="1"/>
  <c r="B11" i="2"/>
  <c r="D11" i="2" s="1"/>
  <c r="B12" i="2"/>
  <c r="D12" i="2" s="1"/>
  <c r="B10" i="2"/>
  <c r="D10" i="2" s="1"/>
  <c r="B61" i="1"/>
  <c r="B60" i="1"/>
  <c r="C61" i="1"/>
  <c r="D61" i="1"/>
  <c r="E61" i="1"/>
  <c r="B62" i="1"/>
  <c r="C62" i="1"/>
  <c r="D62" i="1"/>
  <c r="E62" i="1"/>
  <c r="B63" i="1"/>
  <c r="C63" i="1"/>
  <c r="D63" i="1"/>
  <c r="E63" i="1"/>
  <c r="B64" i="1"/>
  <c r="C64" i="1"/>
  <c r="D64" i="1"/>
  <c r="E64" i="1"/>
  <c r="B65" i="1"/>
  <c r="C65" i="1"/>
  <c r="D65" i="1"/>
  <c r="E65" i="1"/>
  <c r="B66" i="1"/>
  <c r="C66" i="1"/>
  <c r="D66" i="1"/>
  <c r="E66" i="1"/>
  <c r="B67" i="1"/>
  <c r="C67" i="1"/>
  <c r="D67" i="1"/>
  <c r="E67" i="1"/>
  <c r="B68" i="1"/>
  <c r="C68" i="1"/>
  <c r="D68" i="1"/>
  <c r="E68" i="1"/>
  <c r="B69" i="1"/>
  <c r="C69" i="1"/>
  <c r="D69" i="1"/>
  <c r="E69" i="1"/>
  <c r="C60" i="1"/>
  <c r="D60" i="1"/>
  <c r="E60" i="1"/>
  <c r="B46" i="1"/>
  <c r="B47" i="1"/>
  <c r="C47" i="1"/>
  <c r="D47" i="1"/>
  <c r="E47" i="1"/>
  <c r="B48" i="1"/>
  <c r="C48" i="1"/>
  <c r="D48" i="1"/>
  <c r="E48" i="1"/>
  <c r="B49" i="1"/>
  <c r="C49" i="1"/>
  <c r="D49" i="1"/>
  <c r="E49" i="1"/>
  <c r="B50" i="1"/>
  <c r="C50" i="1"/>
  <c r="D50" i="1"/>
  <c r="E50" i="1"/>
  <c r="B51" i="1"/>
  <c r="C51" i="1"/>
  <c r="D51" i="1"/>
  <c r="E51" i="1"/>
  <c r="B52" i="1"/>
  <c r="C52" i="1"/>
  <c r="D52" i="1"/>
  <c r="E52" i="1"/>
  <c r="B53" i="1"/>
  <c r="C53" i="1"/>
  <c r="D53" i="1"/>
  <c r="E53" i="1"/>
  <c r="B54" i="1"/>
  <c r="C54" i="1"/>
  <c r="D54" i="1"/>
  <c r="E54" i="1"/>
  <c r="B55" i="1"/>
  <c r="C55" i="1"/>
  <c r="D55" i="1"/>
  <c r="E55" i="1"/>
  <c r="C46" i="1"/>
  <c r="D46" i="1"/>
  <c r="E46" i="1"/>
  <c r="B33" i="1"/>
  <c r="C33" i="1"/>
  <c r="D33" i="1"/>
  <c r="E33" i="1"/>
  <c r="B34" i="1"/>
  <c r="C34" i="1"/>
  <c r="D34" i="1"/>
  <c r="E34" i="1"/>
  <c r="B35" i="1"/>
  <c r="C35" i="1"/>
  <c r="D35" i="1"/>
  <c r="E35" i="1"/>
  <c r="B36" i="1"/>
  <c r="C36" i="1"/>
  <c r="D36" i="1"/>
  <c r="E36" i="1"/>
  <c r="B37" i="1"/>
  <c r="C37" i="1"/>
  <c r="D37" i="1"/>
  <c r="E37" i="1"/>
  <c r="B38" i="1"/>
  <c r="C38" i="1"/>
  <c r="D38" i="1"/>
  <c r="E38" i="1"/>
  <c r="B39" i="1"/>
  <c r="C39" i="1"/>
  <c r="D39" i="1"/>
  <c r="E39" i="1"/>
  <c r="B40" i="1"/>
  <c r="C40" i="1"/>
  <c r="D40" i="1"/>
  <c r="E40" i="1"/>
  <c r="B41" i="1"/>
  <c r="C41" i="1"/>
  <c r="D41" i="1"/>
  <c r="E41" i="1"/>
  <c r="C32" i="1"/>
  <c r="D32" i="1"/>
  <c r="E32" i="1"/>
  <c r="B32" i="1"/>
  <c r="B19" i="1"/>
  <c r="C19" i="1"/>
  <c r="D19" i="1"/>
  <c r="E19" i="1"/>
  <c r="B20" i="1"/>
  <c r="C20" i="1"/>
  <c r="D20" i="1"/>
  <c r="E20" i="1"/>
  <c r="B21" i="1"/>
  <c r="C21" i="1"/>
  <c r="D21" i="1"/>
  <c r="E21" i="1"/>
  <c r="B22" i="1"/>
  <c r="C22" i="1"/>
  <c r="D22" i="1"/>
  <c r="E22" i="1"/>
  <c r="B23" i="1"/>
  <c r="C23" i="1"/>
  <c r="D23" i="1"/>
  <c r="E23" i="1"/>
  <c r="B24" i="1"/>
  <c r="C24" i="1"/>
  <c r="D24" i="1"/>
  <c r="E24" i="1"/>
  <c r="B25" i="1"/>
  <c r="C25" i="1"/>
  <c r="D25" i="1"/>
  <c r="E25" i="1"/>
  <c r="B26" i="1"/>
  <c r="C26" i="1"/>
  <c r="D26" i="1"/>
  <c r="E26" i="1"/>
  <c r="B27" i="1"/>
  <c r="C27" i="1"/>
  <c r="D27" i="1"/>
  <c r="E27" i="1"/>
  <c r="C18" i="1"/>
  <c r="D18" i="1"/>
  <c r="E18" i="1"/>
  <c r="B18" i="1"/>
  <c r="B4" i="1"/>
  <c r="B5" i="1"/>
  <c r="C5" i="1"/>
  <c r="D5" i="1"/>
  <c r="E5" i="1"/>
  <c r="B6" i="1"/>
  <c r="C6" i="1"/>
  <c r="D6" i="1"/>
  <c r="E6" i="1"/>
  <c r="B7" i="1"/>
  <c r="C7" i="1"/>
  <c r="D7" i="1"/>
  <c r="E7" i="1"/>
  <c r="B8" i="1"/>
  <c r="C8" i="1"/>
  <c r="D8" i="1"/>
  <c r="E8" i="1"/>
  <c r="B9" i="1"/>
  <c r="C9" i="1"/>
  <c r="D9" i="1"/>
  <c r="E9" i="1"/>
  <c r="B10" i="1"/>
  <c r="C10" i="1"/>
  <c r="D10" i="1"/>
  <c r="E10" i="1"/>
  <c r="B11" i="1"/>
  <c r="C11" i="1"/>
  <c r="D11" i="1"/>
  <c r="E11" i="1"/>
  <c r="B12" i="1"/>
  <c r="C12" i="1"/>
  <c r="D12" i="1"/>
  <c r="E12" i="1"/>
  <c r="B13" i="1"/>
  <c r="C13" i="1"/>
  <c r="D13" i="1"/>
  <c r="E13" i="1"/>
  <c r="C4" i="1"/>
  <c r="D4" i="1"/>
  <c r="E4" i="1"/>
  <c r="F16" i="2" l="1"/>
  <c r="F13" i="2"/>
  <c r="F11" i="2"/>
  <c r="F12" i="2"/>
  <c r="F10" i="2"/>
  <c r="F15" i="2" s="1"/>
  <c r="F17" i="2" s="1"/>
</calcChain>
</file>

<file path=xl/sharedStrings.xml><?xml version="1.0" encoding="utf-8"?>
<sst xmlns="http://schemas.openxmlformats.org/spreadsheetml/2006/main" count="27" uniqueCount="22">
  <si>
    <t>Aufzinsungsfaktor</t>
  </si>
  <si>
    <t>Jahre</t>
  </si>
  <si>
    <r>
      <t>q</t>
    </r>
    <r>
      <rPr>
        <vertAlign val="superscript"/>
        <sz val="11"/>
        <color theme="1"/>
        <rFont val="Calibri"/>
        <family val="2"/>
        <scheme val="minor"/>
      </rPr>
      <t>n</t>
    </r>
    <r>
      <rPr>
        <sz val="11"/>
        <color theme="1"/>
        <rFont val="Calibri"/>
        <family val="2"/>
        <scheme val="minor"/>
      </rPr>
      <t xml:space="preserve"> = (1+i)</t>
    </r>
    <r>
      <rPr>
        <vertAlign val="superscript"/>
        <sz val="11"/>
        <color theme="1"/>
        <rFont val="Calibri"/>
        <family val="2"/>
        <scheme val="minor"/>
      </rPr>
      <t>n</t>
    </r>
  </si>
  <si>
    <t>Abzinsungsfaktor</t>
  </si>
  <si>
    <r>
      <t>p</t>
    </r>
    <r>
      <rPr>
        <vertAlign val="superscript"/>
        <sz val="11"/>
        <color theme="1"/>
        <rFont val="Calibri"/>
        <family val="2"/>
        <scheme val="minor"/>
      </rPr>
      <t>n</t>
    </r>
    <r>
      <rPr>
        <sz val="11"/>
        <color theme="1"/>
        <rFont val="Calibri"/>
        <family val="2"/>
        <scheme val="minor"/>
      </rPr>
      <t xml:space="preserve"> = 1/(1+i)</t>
    </r>
    <r>
      <rPr>
        <vertAlign val="superscript"/>
        <sz val="11"/>
        <color theme="1"/>
        <rFont val="Calibri"/>
        <family val="2"/>
        <scheme val="minor"/>
      </rPr>
      <t>n</t>
    </r>
  </si>
  <si>
    <t>Rentenbarwertfaktor</t>
  </si>
  <si>
    <t>Rentenendwertfaktor</t>
  </si>
  <si>
    <t>mod. Rentenbarwertfaktor</t>
  </si>
  <si>
    <t>Faktor</t>
  </si>
  <si>
    <t>Kapitalwertberechnung für Anlagen</t>
  </si>
  <si>
    <t>Anschaffungskosten</t>
  </si>
  <si>
    <t>Wiederverkaufserlös</t>
  </si>
  <si>
    <t>Zinssatz</t>
  </si>
  <si>
    <t>Einzahlungen</t>
  </si>
  <si>
    <t>Auszahlungen</t>
  </si>
  <si>
    <t>Differenz</t>
  </si>
  <si>
    <t>Barwert</t>
  </si>
  <si>
    <t>Abzinsungsf.</t>
  </si>
  <si>
    <t>jährliche Einsparung</t>
  </si>
  <si>
    <t>Kapitalwert</t>
  </si>
  <si>
    <t>interner Zinsfuß</t>
  </si>
  <si>
    <t>Annuität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</si>
</sst>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_-* #,##0.0000\ _€_-;\-* #,##0.0000\ _€_-;_-* &quot;-&quot;??\ _€_-;_-@_-"/>
    <numFmt numFmtId="170" formatCode="_-* #,##0\ _€_-;\-* #,##0\ _€_-;_-* &quot;-&quot;??\ _€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9" fontId="0" fillId="0" borderId="0" xfId="0" applyNumberFormat="1"/>
    <xf numFmtId="164" fontId="0" fillId="0" borderId="0" xfId="1" applyNumberFormat="1" applyFont="1"/>
    <xf numFmtId="164" fontId="3" fillId="0" borderId="0" xfId="1" applyNumberFormat="1" applyFont="1"/>
    <xf numFmtId="9" fontId="0" fillId="2" borderId="0" xfId="0" applyNumberFormat="1" applyFill="1"/>
    <xf numFmtId="43" fontId="0" fillId="0" borderId="0" xfId="1" applyFont="1"/>
    <xf numFmtId="170" fontId="0" fillId="0" borderId="0" xfId="1" applyNumberFormat="1" applyFont="1"/>
    <xf numFmtId="10" fontId="0" fillId="0" borderId="0" xfId="0" applyNumberFormat="1"/>
    <xf numFmtId="10" fontId="0" fillId="0" borderId="0" xfId="1" applyNumberFormat="1" applyFont="1"/>
    <xf numFmtId="43" fontId="0" fillId="0" borderId="0" xfId="0" applyNumberFormat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e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28</xdr:row>
          <xdr:rowOff>0</xdr:rowOff>
        </xdr:from>
        <xdr:to>
          <xdr:col>3</xdr:col>
          <xdr:colOff>428625</xdr:colOff>
          <xdr:row>30</xdr:row>
          <xdr:rowOff>76200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752476</xdr:colOff>
          <xdr:row>41</xdr:row>
          <xdr:rowOff>182750</xdr:rowOff>
        </xdr:from>
        <xdr:to>
          <xdr:col>3</xdr:col>
          <xdr:colOff>512885</xdr:colOff>
          <xdr:row>44</xdr:row>
          <xdr:rowOff>30040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249116</xdr:colOff>
          <xdr:row>55</xdr:row>
          <xdr:rowOff>29307</xdr:rowOff>
        </xdr:from>
        <xdr:to>
          <xdr:col>5</xdr:col>
          <xdr:colOff>639641</xdr:colOff>
          <xdr:row>59</xdr:row>
          <xdr:rowOff>29307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w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69"/>
  <sheetViews>
    <sheetView topLeftCell="A56" zoomScale="130" zoomScaleNormal="130" workbookViewId="0">
      <selection activeCell="H63" sqref="H63"/>
    </sheetView>
  </sheetViews>
  <sheetFormatPr baseColWidth="10" defaultRowHeight="15" x14ac:dyDescent="0.25"/>
  <cols>
    <col min="2" max="2" width="14.5703125" customWidth="1"/>
  </cols>
  <sheetData>
    <row r="1" spans="1:5" ht="17.25" x14ac:dyDescent="0.25">
      <c r="A1" t="s">
        <v>0</v>
      </c>
      <c r="C1" t="s">
        <v>2</v>
      </c>
    </row>
    <row r="3" spans="1:5" x14ac:dyDescent="0.25">
      <c r="A3" t="s">
        <v>1</v>
      </c>
      <c r="B3" s="1">
        <v>0.03</v>
      </c>
      <c r="C3" s="1">
        <v>0.04</v>
      </c>
      <c r="D3" s="1">
        <v>0.05</v>
      </c>
      <c r="E3" s="1">
        <v>0.06</v>
      </c>
    </row>
    <row r="4" spans="1:5" x14ac:dyDescent="0.25">
      <c r="A4">
        <v>1</v>
      </c>
      <c r="B4" s="3">
        <f>(1+B$3)^$A4</f>
        <v>1.03</v>
      </c>
      <c r="C4" s="3">
        <f t="shared" ref="C4:E13" si="0">(1+C$3)^$A4</f>
        <v>1.04</v>
      </c>
      <c r="D4" s="3">
        <f t="shared" si="0"/>
        <v>1.05</v>
      </c>
      <c r="E4" s="3">
        <f t="shared" si="0"/>
        <v>1.06</v>
      </c>
    </row>
    <row r="5" spans="1:5" x14ac:dyDescent="0.25">
      <c r="A5">
        <v>2</v>
      </c>
      <c r="B5" s="3">
        <f t="shared" ref="B5:B13" si="1">(1+B$3)^$A5</f>
        <v>1.0609</v>
      </c>
      <c r="C5" s="3">
        <f t="shared" si="0"/>
        <v>1.0816000000000001</v>
      </c>
      <c r="D5" s="3">
        <f t="shared" si="0"/>
        <v>1.1025</v>
      </c>
      <c r="E5" s="3">
        <f t="shared" si="0"/>
        <v>1.1236000000000002</v>
      </c>
    </row>
    <row r="6" spans="1:5" x14ac:dyDescent="0.25">
      <c r="A6">
        <v>3</v>
      </c>
      <c r="B6" s="3">
        <f t="shared" si="1"/>
        <v>1.092727</v>
      </c>
      <c r="C6" s="3">
        <f t="shared" si="0"/>
        <v>1.1248640000000001</v>
      </c>
      <c r="D6" s="3">
        <f t="shared" si="0"/>
        <v>1.1576250000000001</v>
      </c>
      <c r="E6" s="3">
        <f t="shared" si="0"/>
        <v>1.1910160000000003</v>
      </c>
    </row>
    <row r="7" spans="1:5" x14ac:dyDescent="0.25">
      <c r="A7">
        <v>4</v>
      </c>
      <c r="B7" s="3">
        <f t="shared" si="1"/>
        <v>1.1255088099999999</v>
      </c>
      <c r="C7" s="3">
        <f t="shared" si="0"/>
        <v>1.1698585600000002</v>
      </c>
      <c r="D7" s="3">
        <f t="shared" si="0"/>
        <v>1.21550625</v>
      </c>
      <c r="E7" s="3">
        <f t="shared" si="0"/>
        <v>1.2624769600000003</v>
      </c>
    </row>
    <row r="8" spans="1:5" x14ac:dyDescent="0.25">
      <c r="A8">
        <v>5</v>
      </c>
      <c r="B8" s="3">
        <f t="shared" si="1"/>
        <v>1.1592740742999998</v>
      </c>
      <c r="C8" s="3">
        <f t="shared" si="0"/>
        <v>1.2166529024000003</v>
      </c>
      <c r="D8" s="3">
        <f t="shared" si="0"/>
        <v>1.2762815625000001</v>
      </c>
      <c r="E8" s="3">
        <f t="shared" si="0"/>
        <v>1.3382255776000005</v>
      </c>
    </row>
    <row r="9" spans="1:5" x14ac:dyDescent="0.25">
      <c r="A9">
        <v>6</v>
      </c>
      <c r="B9" s="3">
        <f t="shared" si="1"/>
        <v>1.1940522965289999</v>
      </c>
      <c r="C9" s="3">
        <f t="shared" si="0"/>
        <v>1.2653190184960004</v>
      </c>
      <c r="D9" s="3">
        <f t="shared" si="0"/>
        <v>1.340095640625</v>
      </c>
      <c r="E9" s="3">
        <f t="shared" si="0"/>
        <v>1.4185191122560006</v>
      </c>
    </row>
    <row r="10" spans="1:5" x14ac:dyDescent="0.25">
      <c r="A10">
        <v>7</v>
      </c>
      <c r="B10" s="3">
        <f t="shared" si="1"/>
        <v>1.22987386542487</v>
      </c>
      <c r="C10" s="3">
        <f t="shared" si="0"/>
        <v>1.3159317792358403</v>
      </c>
      <c r="D10" s="3">
        <f t="shared" si="0"/>
        <v>1.4071004226562502</v>
      </c>
      <c r="E10" s="3">
        <f t="shared" si="0"/>
        <v>1.5036302589913608</v>
      </c>
    </row>
    <row r="11" spans="1:5" x14ac:dyDescent="0.25">
      <c r="A11">
        <v>8</v>
      </c>
      <c r="B11" s="3">
        <f t="shared" si="1"/>
        <v>1.2667700813876159</v>
      </c>
      <c r="C11" s="3">
        <f t="shared" si="0"/>
        <v>1.3685690504052741</v>
      </c>
      <c r="D11" s="3">
        <f t="shared" si="0"/>
        <v>1.4774554437890626</v>
      </c>
      <c r="E11" s="3">
        <f t="shared" si="0"/>
        <v>1.5938480745308423</v>
      </c>
    </row>
    <row r="12" spans="1:5" x14ac:dyDescent="0.25">
      <c r="A12">
        <v>9</v>
      </c>
      <c r="B12" s="3">
        <f t="shared" si="1"/>
        <v>1.3047731838292445</v>
      </c>
      <c r="C12" s="3">
        <f t="shared" si="0"/>
        <v>1.4233118124214852</v>
      </c>
      <c r="D12" s="3">
        <f t="shared" si="0"/>
        <v>1.5513282159785158</v>
      </c>
      <c r="E12" s="3">
        <f t="shared" si="0"/>
        <v>1.6894789590026928</v>
      </c>
    </row>
    <row r="13" spans="1:5" x14ac:dyDescent="0.25">
      <c r="A13">
        <v>10</v>
      </c>
      <c r="B13" s="3">
        <f t="shared" si="1"/>
        <v>1.3439163793441218</v>
      </c>
      <c r="C13" s="3">
        <f t="shared" si="0"/>
        <v>1.4802442849183446</v>
      </c>
      <c r="D13" s="3">
        <f t="shared" si="0"/>
        <v>1.6288946267774416</v>
      </c>
      <c r="E13" s="3">
        <f t="shared" si="0"/>
        <v>1.7908476965428546</v>
      </c>
    </row>
    <row r="15" spans="1:5" ht="17.25" x14ac:dyDescent="0.25">
      <c r="A15" t="s">
        <v>3</v>
      </c>
      <c r="C15" t="s">
        <v>4</v>
      </c>
    </row>
    <row r="17" spans="1:5" x14ac:dyDescent="0.25">
      <c r="A17" t="s">
        <v>1</v>
      </c>
      <c r="B17" s="1">
        <v>0.03</v>
      </c>
      <c r="C17" s="1">
        <v>0.04</v>
      </c>
      <c r="D17" s="1">
        <v>0.05</v>
      </c>
      <c r="E17" s="1">
        <v>0.06</v>
      </c>
    </row>
    <row r="18" spans="1:5" x14ac:dyDescent="0.25">
      <c r="A18">
        <v>1</v>
      </c>
      <c r="B18" s="2">
        <f>1/(1+B$17)^$A18</f>
        <v>0.970873786407767</v>
      </c>
      <c r="C18" s="2">
        <f t="shared" ref="C18:E27" si="2">1/(1+C$17)^$A18</f>
        <v>0.96153846153846145</v>
      </c>
      <c r="D18" s="2">
        <f t="shared" si="2"/>
        <v>0.95238095238095233</v>
      </c>
      <c r="E18" s="2">
        <f t="shared" si="2"/>
        <v>0.94339622641509424</v>
      </c>
    </row>
    <row r="19" spans="1:5" x14ac:dyDescent="0.25">
      <c r="A19">
        <v>2</v>
      </c>
      <c r="B19" s="2">
        <f t="shared" ref="B19:B27" si="3">1/(1+B$17)^$A19</f>
        <v>0.94259590913375435</v>
      </c>
      <c r="C19" s="2">
        <f t="shared" si="2"/>
        <v>0.92455621301775137</v>
      </c>
      <c r="D19" s="2">
        <f t="shared" si="2"/>
        <v>0.90702947845804982</v>
      </c>
      <c r="E19" s="2">
        <f t="shared" si="2"/>
        <v>0.88999644001423983</v>
      </c>
    </row>
    <row r="20" spans="1:5" x14ac:dyDescent="0.25">
      <c r="A20">
        <v>3</v>
      </c>
      <c r="B20" s="2">
        <f t="shared" si="3"/>
        <v>0.91514165935315961</v>
      </c>
      <c r="C20" s="2">
        <f t="shared" si="2"/>
        <v>0.88899635867091487</v>
      </c>
      <c r="D20" s="2">
        <f t="shared" si="2"/>
        <v>0.86383759853147601</v>
      </c>
      <c r="E20" s="2">
        <f t="shared" si="2"/>
        <v>0.8396192830323016</v>
      </c>
    </row>
    <row r="21" spans="1:5" x14ac:dyDescent="0.25">
      <c r="A21">
        <v>4</v>
      </c>
      <c r="B21" s="2">
        <f t="shared" si="3"/>
        <v>0.888487047915689</v>
      </c>
      <c r="C21" s="2">
        <f t="shared" si="2"/>
        <v>0.85480419102972571</v>
      </c>
      <c r="D21" s="2">
        <f t="shared" si="2"/>
        <v>0.82270247479188197</v>
      </c>
      <c r="E21" s="2">
        <f t="shared" si="2"/>
        <v>0.79209366323802044</v>
      </c>
    </row>
    <row r="22" spans="1:5" x14ac:dyDescent="0.25">
      <c r="A22">
        <v>5</v>
      </c>
      <c r="B22" s="2">
        <f t="shared" si="3"/>
        <v>0.86260878438416411</v>
      </c>
      <c r="C22" s="2">
        <f t="shared" si="2"/>
        <v>0.82192710675935154</v>
      </c>
      <c r="D22" s="2">
        <f t="shared" si="2"/>
        <v>0.78352616646845896</v>
      </c>
      <c r="E22" s="2">
        <f t="shared" si="2"/>
        <v>0.74725817286605689</v>
      </c>
    </row>
    <row r="23" spans="1:5" x14ac:dyDescent="0.25">
      <c r="A23">
        <v>6</v>
      </c>
      <c r="B23" s="2">
        <f t="shared" si="3"/>
        <v>0.83748425668365445</v>
      </c>
      <c r="C23" s="2">
        <f t="shared" si="2"/>
        <v>0.79031452573014571</v>
      </c>
      <c r="D23" s="2">
        <f t="shared" si="2"/>
        <v>0.74621539663662761</v>
      </c>
      <c r="E23" s="2">
        <f t="shared" si="2"/>
        <v>0.70496054043967626</v>
      </c>
    </row>
    <row r="24" spans="1:5" x14ac:dyDescent="0.25">
      <c r="A24">
        <v>7</v>
      </c>
      <c r="B24" s="2">
        <f t="shared" si="3"/>
        <v>0.81309151134335378</v>
      </c>
      <c r="C24" s="2">
        <f t="shared" si="2"/>
        <v>0.75991781320206331</v>
      </c>
      <c r="D24" s="2">
        <f t="shared" si="2"/>
        <v>0.71068133013012147</v>
      </c>
      <c r="E24" s="2">
        <f t="shared" si="2"/>
        <v>0.66505711362233599</v>
      </c>
    </row>
    <row r="25" spans="1:5" x14ac:dyDescent="0.25">
      <c r="A25">
        <v>8</v>
      </c>
      <c r="B25" s="2">
        <f t="shared" si="3"/>
        <v>0.78940923431393573</v>
      </c>
      <c r="C25" s="2">
        <f t="shared" si="2"/>
        <v>0.73069020500198378</v>
      </c>
      <c r="D25" s="2">
        <f t="shared" si="2"/>
        <v>0.67683936202868722</v>
      </c>
      <c r="E25" s="2">
        <f t="shared" si="2"/>
        <v>0.62741237134182648</v>
      </c>
    </row>
    <row r="26" spans="1:5" x14ac:dyDescent="0.25">
      <c r="A26">
        <v>9</v>
      </c>
      <c r="B26" s="2">
        <f t="shared" si="3"/>
        <v>0.76641673234362695</v>
      </c>
      <c r="C26" s="2">
        <f t="shared" si="2"/>
        <v>0.70258673557883045</v>
      </c>
      <c r="D26" s="2">
        <f t="shared" si="2"/>
        <v>0.64460891621779726</v>
      </c>
      <c r="E26" s="2">
        <f t="shared" si="2"/>
        <v>0.59189846353002495</v>
      </c>
    </row>
    <row r="27" spans="1:5" x14ac:dyDescent="0.25">
      <c r="A27">
        <v>10</v>
      </c>
      <c r="B27" s="2">
        <f t="shared" si="3"/>
        <v>0.74409391489672516</v>
      </c>
      <c r="C27" s="2">
        <f t="shared" si="2"/>
        <v>0.67556416882579851</v>
      </c>
      <c r="D27" s="2">
        <f t="shared" si="2"/>
        <v>0.61391325354075932</v>
      </c>
      <c r="E27" s="2">
        <f t="shared" si="2"/>
        <v>0.55839477691511785</v>
      </c>
    </row>
    <row r="29" spans="1:5" x14ac:dyDescent="0.25">
      <c r="A29" t="s">
        <v>5</v>
      </c>
    </row>
    <row r="31" spans="1:5" x14ac:dyDescent="0.25">
      <c r="A31" t="s">
        <v>1</v>
      </c>
      <c r="B31" s="1">
        <v>0.03</v>
      </c>
      <c r="C31" s="1">
        <v>0.04</v>
      </c>
      <c r="D31" s="1">
        <v>0.05</v>
      </c>
      <c r="E31" s="1">
        <v>0.06</v>
      </c>
    </row>
    <row r="32" spans="1:5" x14ac:dyDescent="0.25">
      <c r="A32">
        <v>1</v>
      </c>
      <c r="B32" s="2">
        <f>((1+B$31)^$A32-1)/B$31*1/(1+B$31)^$A32</f>
        <v>0.97087378640776778</v>
      </c>
      <c r="C32" s="2">
        <f t="shared" ref="C32:E41" si="4">((1+C$31)^$A32-1)/C$31*1/(1+C$31)^$A32</f>
        <v>0.96153846153846234</v>
      </c>
      <c r="D32" s="2">
        <f t="shared" si="4"/>
        <v>0.95238095238095322</v>
      </c>
      <c r="E32" s="2">
        <f t="shared" si="4"/>
        <v>0.94339622641509513</v>
      </c>
    </row>
    <row r="33" spans="1:5" x14ac:dyDescent="0.25">
      <c r="A33">
        <v>2</v>
      </c>
      <c r="B33" s="2">
        <f t="shared" ref="B33:B41" si="5">((1+B$31)^$A33-1)/B$31*1/(1+B$31)^$A33</f>
        <v>1.91346969554152</v>
      </c>
      <c r="C33" s="2">
        <f t="shared" si="4"/>
        <v>1.8860946745562153</v>
      </c>
      <c r="D33" s="2">
        <f t="shared" si="4"/>
        <v>1.8594104308390029</v>
      </c>
      <c r="E33" s="2">
        <f t="shared" si="4"/>
        <v>1.8333926664293365</v>
      </c>
    </row>
    <row r="34" spans="1:5" x14ac:dyDescent="0.25">
      <c r="A34">
        <v>3</v>
      </c>
      <c r="B34" s="2">
        <f t="shared" si="5"/>
        <v>2.8286113548946812</v>
      </c>
      <c r="C34" s="2">
        <f t="shared" si="4"/>
        <v>2.7750910332271297</v>
      </c>
      <c r="D34" s="2">
        <f t="shared" si="4"/>
        <v>2.7232480293704802</v>
      </c>
      <c r="E34" s="2">
        <f t="shared" si="4"/>
        <v>2.6730119494616398</v>
      </c>
    </row>
    <row r="35" spans="1:5" x14ac:dyDescent="0.25">
      <c r="A35">
        <v>4</v>
      </c>
      <c r="B35" s="2">
        <f t="shared" si="5"/>
        <v>3.7170984028103682</v>
      </c>
      <c r="C35" s="2">
        <f t="shared" si="4"/>
        <v>3.6298952242568574</v>
      </c>
      <c r="D35" s="2">
        <f t="shared" si="4"/>
        <v>3.5459505041623607</v>
      </c>
      <c r="E35" s="2">
        <f t="shared" si="4"/>
        <v>3.4651056126996607</v>
      </c>
    </row>
    <row r="36" spans="1:5" x14ac:dyDescent="0.25">
      <c r="A36">
        <v>5</v>
      </c>
      <c r="B36" s="2">
        <f t="shared" si="5"/>
        <v>4.5797071871945301</v>
      </c>
      <c r="C36" s="2">
        <f t="shared" si="4"/>
        <v>4.4518223310162108</v>
      </c>
      <c r="D36" s="2">
        <f t="shared" si="4"/>
        <v>4.3294766706308208</v>
      </c>
      <c r="E36" s="2">
        <f t="shared" si="4"/>
        <v>4.212363785565719</v>
      </c>
    </row>
    <row r="37" spans="1:5" x14ac:dyDescent="0.25">
      <c r="A37">
        <v>6</v>
      </c>
      <c r="B37" s="2">
        <f t="shared" si="5"/>
        <v>5.4171914438781865</v>
      </c>
      <c r="C37" s="2">
        <f t="shared" si="4"/>
        <v>5.2421368567463569</v>
      </c>
      <c r="D37" s="2">
        <f t="shared" si="4"/>
        <v>5.0756920672674468</v>
      </c>
      <c r="E37" s="2">
        <f t="shared" si="4"/>
        <v>4.9173243260053949</v>
      </c>
    </row>
    <row r="38" spans="1:5" x14ac:dyDescent="0.25">
      <c r="A38">
        <v>7</v>
      </c>
      <c r="B38" s="2">
        <f t="shared" si="5"/>
        <v>6.2302829552215417</v>
      </c>
      <c r="C38" s="2">
        <f t="shared" si="4"/>
        <v>6.0020546699484187</v>
      </c>
      <c r="D38" s="2">
        <f t="shared" si="4"/>
        <v>5.7863733973975711</v>
      </c>
      <c r="E38" s="2">
        <f t="shared" si="4"/>
        <v>5.5823814396277331</v>
      </c>
    </row>
    <row r="39" spans="1:5" x14ac:dyDescent="0.25">
      <c r="A39">
        <v>8</v>
      </c>
      <c r="B39" s="2">
        <f t="shared" si="5"/>
        <v>7.0196921895354745</v>
      </c>
      <c r="C39" s="2">
        <f t="shared" si="4"/>
        <v>6.7327448749504049</v>
      </c>
      <c r="D39" s="2">
        <f t="shared" si="4"/>
        <v>6.4632127594262556</v>
      </c>
      <c r="E39" s="2">
        <f t="shared" si="4"/>
        <v>6.2097938109695594</v>
      </c>
    </row>
    <row r="40" spans="1:5" x14ac:dyDescent="0.25">
      <c r="A40">
        <v>9</v>
      </c>
      <c r="B40" s="2">
        <f t="shared" si="5"/>
        <v>7.7861089218791024</v>
      </c>
      <c r="C40" s="2">
        <f t="shared" si="4"/>
        <v>7.4353316105292375</v>
      </c>
      <c r="D40" s="2">
        <f t="shared" si="4"/>
        <v>7.107821675644054</v>
      </c>
      <c r="E40" s="2">
        <f t="shared" si="4"/>
        <v>6.8016922744995831</v>
      </c>
    </row>
    <row r="41" spans="1:5" x14ac:dyDescent="0.25">
      <c r="A41">
        <v>10</v>
      </c>
      <c r="B41" s="2">
        <f t="shared" si="5"/>
        <v>8.5302028367758282</v>
      </c>
      <c r="C41" s="2">
        <f t="shared" si="4"/>
        <v>8.1108957793550349</v>
      </c>
      <c r="D41" s="2">
        <f t="shared" si="4"/>
        <v>7.7217349291848132</v>
      </c>
      <c r="E41" s="2">
        <f t="shared" si="4"/>
        <v>7.3600870514147019</v>
      </c>
    </row>
    <row r="43" spans="1:5" x14ac:dyDescent="0.25">
      <c r="A43" t="s">
        <v>6</v>
      </c>
    </row>
    <row r="45" spans="1:5" x14ac:dyDescent="0.25">
      <c r="A45" t="s">
        <v>1</v>
      </c>
      <c r="B45" s="1">
        <v>0.03</v>
      </c>
      <c r="C45" s="1">
        <v>0.04</v>
      </c>
      <c r="D45" s="1">
        <v>0.05</v>
      </c>
      <c r="E45" s="1">
        <v>0.06</v>
      </c>
    </row>
    <row r="46" spans="1:5" x14ac:dyDescent="0.25">
      <c r="A46">
        <v>1</v>
      </c>
      <c r="B46" s="2">
        <f>((1+B$45)^$A46-1)/B$45</f>
        <v>1.0000000000000009</v>
      </c>
      <c r="C46" s="2">
        <f t="shared" ref="C46:E55" si="6">((1+C$45)^$A46-1)/C$45</f>
        <v>1.0000000000000009</v>
      </c>
      <c r="D46" s="2">
        <f t="shared" si="6"/>
        <v>1.0000000000000009</v>
      </c>
      <c r="E46" s="2">
        <f t="shared" si="6"/>
        <v>1.0000000000000009</v>
      </c>
    </row>
    <row r="47" spans="1:5" x14ac:dyDescent="0.25">
      <c r="A47">
        <v>2</v>
      </c>
      <c r="B47" s="2">
        <f t="shared" ref="B47:B55" si="7">((1+B$45)^$A47-1)/B$45</f>
        <v>2.0299999999999985</v>
      </c>
      <c r="C47" s="2">
        <f t="shared" si="6"/>
        <v>2.0400000000000027</v>
      </c>
      <c r="D47" s="2">
        <f t="shared" si="6"/>
        <v>2.0500000000000007</v>
      </c>
      <c r="E47" s="2">
        <f t="shared" si="6"/>
        <v>2.0600000000000027</v>
      </c>
    </row>
    <row r="48" spans="1:5" x14ac:dyDescent="0.25">
      <c r="A48">
        <v>3</v>
      </c>
      <c r="B48" s="2">
        <f t="shared" si="7"/>
        <v>3.0909000000000004</v>
      </c>
      <c r="C48" s="2">
        <f t="shared" si="6"/>
        <v>3.1216000000000022</v>
      </c>
      <c r="D48" s="2">
        <f t="shared" si="6"/>
        <v>3.1525000000000025</v>
      </c>
      <c r="E48" s="2">
        <f t="shared" si="6"/>
        <v>3.1836000000000051</v>
      </c>
    </row>
    <row r="49" spans="1:5" x14ac:dyDescent="0.25">
      <c r="A49">
        <v>4</v>
      </c>
      <c r="B49" s="2">
        <f t="shared" si="7"/>
        <v>4.1836269999999978</v>
      </c>
      <c r="C49" s="2">
        <f t="shared" si="6"/>
        <v>4.2464640000000049</v>
      </c>
      <c r="D49" s="2">
        <f t="shared" si="6"/>
        <v>4.3101250000000002</v>
      </c>
      <c r="E49" s="2">
        <f t="shared" si="6"/>
        <v>4.3746160000000058</v>
      </c>
    </row>
    <row r="50" spans="1:5" x14ac:dyDescent="0.25">
      <c r="A50">
        <v>5</v>
      </c>
      <c r="B50" s="2">
        <f t="shared" si="7"/>
        <v>5.3091358099999955</v>
      </c>
      <c r="C50" s="2">
        <f t="shared" si="6"/>
        <v>5.4163225600000082</v>
      </c>
      <c r="D50" s="2">
        <f t="shared" si="6"/>
        <v>5.5256312500000027</v>
      </c>
      <c r="E50" s="2">
        <f t="shared" si="6"/>
        <v>5.6370929600000084</v>
      </c>
    </row>
    <row r="51" spans="1:5" x14ac:dyDescent="0.25">
      <c r="A51">
        <v>6</v>
      </c>
      <c r="B51" s="2">
        <f t="shared" si="7"/>
        <v>6.4684098842999971</v>
      </c>
      <c r="C51" s="2">
        <f t="shared" si="6"/>
        <v>6.632975462400009</v>
      </c>
      <c r="D51" s="2">
        <f t="shared" si="6"/>
        <v>6.8019128124999995</v>
      </c>
      <c r="E51" s="2">
        <f t="shared" si="6"/>
        <v>6.9753185376000095</v>
      </c>
    </row>
    <row r="52" spans="1:5" x14ac:dyDescent="0.25">
      <c r="A52">
        <v>7</v>
      </c>
      <c r="B52" s="2">
        <f t="shared" si="7"/>
        <v>7.6624621808289994</v>
      </c>
      <c r="C52" s="2">
        <f t="shared" si="6"/>
        <v>7.8982944808960065</v>
      </c>
      <c r="D52" s="2">
        <f t="shared" si="6"/>
        <v>8.1420084531250048</v>
      </c>
      <c r="E52" s="2">
        <f t="shared" si="6"/>
        <v>8.3938376498560139</v>
      </c>
    </row>
    <row r="53" spans="1:5" x14ac:dyDescent="0.25">
      <c r="A53">
        <v>8</v>
      </c>
      <c r="B53" s="2">
        <f t="shared" si="7"/>
        <v>8.892336046253865</v>
      </c>
      <c r="C53" s="2">
        <f t="shared" si="6"/>
        <v>9.2142262601318521</v>
      </c>
      <c r="D53" s="2">
        <f t="shared" si="6"/>
        <v>9.5491088757812506</v>
      </c>
      <c r="E53" s="2">
        <f t="shared" si="6"/>
        <v>9.8974679088473732</v>
      </c>
    </row>
    <row r="54" spans="1:5" x14ac:dyDescent="0.25">
      <c r="A54">
        <v>9</v>
      </c>
      <c r="B54" s="2">
        <f t="shared" si="7"/>
        <v>10.159106127641483</v>
      </c>
      <c r="C54" s="2">
        <f t="shared" si="6"/>
        <v>10.582795310537129</v>
      </c>
      <c r="D54" s="2">
        <f t="shared" si="6"/>
        <v>11.026564319570316</v>
      </c>
      <c r="E54" s="2">
        <f t="shared" si="6"/>
        <v>11.491315983378215</v>
      </c>
    </row>
    <row r="55" spans="1:5" x14ac:dyDescent="0.25">
      <c r="A55">
        <v>10</v>
      </c>
      <c r="B55" s="2">
        <f t="shared" si="7"/>
        <v>11.463879311470727</v>
      </c>
      <c r="C55" s="2">
        <f t="shared" si="6"/>
        <v>12.006107122958614</v>
      </c>
      <c r="D55" s="2">
        <f t="shared" si="6"/>
        <v>12.57789253554883</v>
      </c>
      <c r="E55" s="2">
        <f t="shared" si="6"/>
        <v>13.18079494238091</v>
      </c>
    </row>
    <row r="57" spans="1:5" x14ac:dyDescent="0.25">
      <c r="A57" t="s">
        <v>7</v>
      </c>
    </row>
    <row r="58" spans="1:5" x14ac:dyDescent="0.25">
      <c r="A58" t="s">
        <v>8</v>
      </c>
      <c r="B58" s="4">
        <v>0.02</v>
      </c>
    </row>
    <row r="59" spans="1:5" x14ac:dyDescent="0.25">
      <c r="A59" t="s">
        <v>1</v>
      </c>
      <c r="B59" s="1">
        <v>0.03</v>
      </c>
      <c r="C59" s="1">
        <v>0.04</v>
      </c>
      <c r="D59" s="1">
        <v>0.05</v>
      </c>
      <c r="E59" s="1">
        <v>0.06</v>
      </c>
    </row>
    <row r="60" spans="1:5" x14ac:dyDescent="0.25">
      <c r="A60">
        <v>1</v>
      </c>
      <c r="B60" s="2">
        <f>(1+$B$58)/(1+B$59)*(1-((1+$B$58)/(1+B$59))^$A60)/((1-(1+$B$58)/(1+B$59)))</f>
        <v>0.99029126213592233</v>
      </c>
      <c r="C60" s="2">
        <f t="shared" ref="C60:E69" si="8">(1+$B$58)/(1+C$59)*(1-((1+$B$58)/(1+C$59))^$A60)/((1-(1+$B$58)/(1+C$59)))</f>
        <v>0.98076923076923073</v>
      </c>
      <c r="D60" s="2">
        <f t="shared" si="8"/>
        <v>0.97142857142857142</v>
      </c>
      <c r="E60" s="2">
        <f t="shared" si="8"/>
        <v>0.96226415094339623</v>
      </c>
    </row>
    <row r="61" spans="1:5" x14ac:dyDescent="0.25">
      <c r="A61">
        <v>2</v>
      </c>
      <c r="B61" s="2">
        <f>(1+$B$58)/(1+B$59)*(1-((1+$B$58)/(1+B$59))^$A61)/((1-(1+$B$58)/(1+B$59)))</f>
        <v>1.970968045998682</v>
      </c>
      <c r="C61" s="2">
        <f t="shared" si="8"/>
        <v>1.9426775147928985</v>
      </c>
      <c r="D61" s="2">
        <f t="shared" si="8"/>
        <v>1.9151020408163262</v>
      </c>
      <c r="E61" s="2">
        <f t="shared" si="8"/>
        <v>1.8882164471342127</v>
      </c>
    </row>
    <row r="62" spans="1:5" x14ac:dyDescent="0.25">
      <c r="A62">
        <v>3</v>
      </c>
      <c r="B62" s="2">
        <f t="shared" ref="B61:B69" si="9">(1+$B$58)/(1+B$59)*(1-((1+$B$58)/(1+B$59))^$A62)/((1-(1+$B$58)/(1+B$59)))</f>
        <v>2.9421236960375317</v>
      </c>
      <c r="C62" s="2">
        <f t="shared" si="8"/>
        <v>2.8860875625853453</v>
      </c>
      <c r="D62" s="2">
        <f t="shared" si="8"/>
        <v>2.8318134110787159</v>
      </c>
      <c r="E62" s="2">
        <f t="shared" si="8"/>
        <v>2.7792271472423544</v>
      </c>
    </row>
    <row r="63" spans="1:5" x14ac:dyDescent="0.25">
      <c r="A63">
        <v>4</v>
      </c>
      <c r="B63" s="2">
        <f t="shared" si="9"/>
        <v>3.9038506504449328</v>
      </c>
      <c r="C63" s="2">
        <f t="shared" si="8"/>
        <v>3.8113551094586993</v>
      </c>
      <c r="D63" s="2">
        <f t="shared" si="8"/>
        <v>3.7223330279050404</v>
      </c>
      <c r="E63" s="2">
        <f t="shared" si="8"/>
        <v>3.6366148020633995</v>
      </c>
    </row>
    <row r="64" spans="1:5" x14ac:dyDescent="0.25">
      <c r="A64">
        <v>5</v>
      </c>
      <c r="B64" s="2">
        <f t="shared" si="9"/>
        <v>4.8562404499551768</v>
      </c>
      <c r="C64" s="2">
        <f t="shared" si="8"/>
        <v>4.7188290496614176</v>
      </c>
      <c r="D64" s="2">
        <f t="shared" si="8"/>
        <v>4.5874092271077549</v>
      </c>
      <c r="E64" s="2">
        <f t="shared" si="8"/>
        <v>4.4616482057591211</v>
      </c>
    </row>
    <row r="65" spans="1:5" x14ac:dyDescent="0.25">
      <c r="A65">
        <v>6</v>
      </c>
      <c r="B65" s="2">
        <f t="shared" si="9"/>
        <v>5.7993837465575542</v>
      </c>
      <c r="C65" s="2">
        <f t="shared" si="8"/>
        <v>5.6088515679371582</v>
      </c>
      <c r="D65" s="2">
        <f t="shared" si="8"/>
        <v>5.4277689634761046</v>
      </c>
      <c r="E65" s="2">
        <f t="shared" si="8"/>
        <v>5.2555482734663244</v>
      </c>
    </row>
    <row r="66" spans="1:5" x14ac:dyDescent="0.25">
      <c r="A66">
        <v>7</v>
      </c>
      <c r="B66" s="2">
        <f t="shared" si="9"/>
        <v>6.7333703121249648</v>
      </c>
      <c r="C66" s="2">
        <f t="shared" si="8"/>
        <v>6.4817582685537518</v>
      </c>
      <c r="D66" s="2">
        <f t="shared" si="8"/>
        <v>6.244118421662499</v>
      </c>
      <c r="E66" s="2">
        <f t="shared" si="8"/>
        <v>6.0194898480525003</v>
      </c>
    </row>
    <row r="67" spans="1:5" x14ac:dyDescent="0.25">
      <c r="A67">
        <v>8</v>
      </c>
      <c r="B67" s="2">
        <f t="shared" si="9"/>
        <v>7.6582890469586946</v>
      </c>
      <c r="C67" s="2">
        <f t="shared" si="8"/>
        <v>7.3378783018507905</v>
      </c>
      <c r="D67" s="2">
        <f t="shared" si="8"/>
        <v>7.0371436096150024</v>
      </c>
      <c r="E67" s="2">
        <f t="shared" si="8"/>
        <v>6.7546034386920306</v>
      </c>
    </row>
    <row r="68" spans="1:5" x14ac:dyDescent="0.25">
      <c r="A68">
        <v>9</v>
      </c>
      <c r="B68" s="2">
        <f t="shared" si="9"/>
        <v>8.5742279882503585</v>
      </c>
      <c r="C68" s="2">
        <f t="shared" si="8"/>
        <v>8.1775344883536576</v>
      </c>
      <c r="D68" s="2">
        <f t="shared" si="8"/>
        <v>7.8075109350545731</v>
      </c>
      <c r="E68" s="2">
        <f t="shared" si="8"/>
        <v>7.4619768938357254</v>
      </c>
    </row>
    <row r="69" spans="1:5" x14ac:dyDescent="0.25">
      <c r="A69">
        <v>10</v>
      </c>
      <c r="B69" s="2">
        <f t="shared" si="9"/>
        <v>9.4812743184615158</v>
      </c>
      <c r="C69" s="2">
        <f t="shared" si="8"/>
        <v>9.0010434405007018</v>
      </c>
      <c r="D69" s="2">
        <f t="shared" si="8"/>
        <v>8.5558677654815831</v>
      </c>
      <c r="E69" s="2">
        <f t="shared" si="8"/>
        <v>8.1426570110494723</v>
      </c>
    </row>
  </sheetData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1025" r:id="rId4">
          <objectPr defaultSize="0" autoPict="0" r:id="rId5">
            <anchor moveWithCells="1" sizeWithCells="1">
              <from>
                <xdr:col>2</xdr:col>
                <xdr:colOff>0</xdr:colOff>
                <xdr:row>28</xdr:row>
                <xdr:rowOff>0</xdr:rowOff>
              </from>
              <to>
                <xdr:col>3</xdr:col>
                <xdr:colOff>428625</xdr:colOff>
                <xdr:row>30</xdr:row>
                <xdr:rowOff>76200</xdr:rowOff>
              </to>
            </anchor>
          </objectPr>
        </oleObject>
      </mc:Choice>
      <mc:Fallback>
        <oleObject progId="Equation.3" shapeId="1025" r:id="rId4"/>
      </mc:Fallback>
    </mc:AlternateContent>
    <mc:AlternateContent xmlns:mc="http://schemas.openxmlformats.org/markup-compatibility/2006">
      <mc:Choice Requires="x14">
        <oleObject progId="Equation.3" shapeId="1026" r:id="rId6">
          <objectPr defaultSize="0" autoPict="0" r:id="rId7">
            <anchor moveWithCells="1" sizeWithCells="1">
              <from>
                <xdr:col>1</xdr:col>
                <xdr:colOff>752475</xdr:colOff>
                <xdr:row>41</xdr:row>
                <xdr:rowOff>180975</xdr:rowOff>
              </from>
              <to>
                <xdr:col>3</xdr:col>
                <xdr:colOff>514350</xdr:colOff>
                <xdr:row>44</xdr:row>
                <xdr:rowOff>28575</xdr:rowOff>
              </to>
            </anchor>
          </objectPr>
        </oleObject>
      </mc:Choice>
      <mc:Fallback>
        <oleObject progId="Equation.3" shapeId="1026" r:id="rId6"/>
      </mc:Fallback>
    </mc:AlternateContent>
    <mc:AlternateContent xmlns:mc="http://schemas.openxmlformats.org/markup-compatibility/2006">
      <mc:Choice Requires="x14">
        <oleObject progId="Equation.3" shapeId="1027" r:id="rId8">
          <objectPr defaultSize="0" autoPict="0" r:id="rId9">
            <anchor moveWithCells="1" sizeWithCells="1">
              <from>
                <xdr:col>4</xdr:col>
                <xdr:colOff>247650</xdr:colOff>
                <xdr:row>55</xdr:row>
                <xdr:rowOff>28575</xdr:rowOff>
              </from>
              <to>
                <xdr:col>5</xdr:col>
                <xdr:colOff>638175</xdr:colOff>
                <xdr:row>59</xdr:row>
                <xdr:rowOff>28575</xdr:rowOff>
              </to>
            </anchor>
          </objectPr>
        </oleObject>
      </mc:Choice>
      <mc:Fallback>
        <oleObject progId="Equation.3" shapeId="1027" r:id="rId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zoomScale="130" zoomScaleNormal="130" workbookViewId="0">
      <selection activeCell="F15" sqref="F15"/>
    </sheetView>
  </sheetViews>
  <sheetFormatPr baseColWidth="10" defaultRowHeight="15" x14ac:dyDescent="0.25"/>
  <cols>
    <col min="1" max="1" width="20" customWidth="1"/>
    <col min="2" max="2" width="13" bestFit="1" customWidth="1"/>
    <col min="3" max="3" width="14.5703125" customWidth="1"/>
    <col min="4" max="4" width="13.7109375" bestFit="1" customWidth="1"/>
    <col min="5" max="5" width="13" customWidth="1"/>
    <col min="6" max="6" width="13.7109375" bestFit="1" customWidth="1"/>
  </cols>
  <sheetData>
    <row r="1" spans="1:7" x14ac:dyDescent="0.25">
      <c r="A1" t="s">
        <v>9</v>
      </c>
    </row>
    <row r="3" spans="1:7" x14ac:dyDescent="0.25">
      <c r="A3" t="s">
        <v>10</v>
      </c>
      <c r="B3" s="6">
        <v>600000</v>
      </c>
    </row>
    <row r="4" spans="1:7" x14ac:dyDescent="0.25">
      <c r="A4" t="s">
        <v>11</v>
      </c>
      <c r="B4" s="6">
        <v>150000</v>
      </c>
    </row>
    <row r="5" spans="1:7" x14ac:dyDescent="0.25">
      <c r="A5" t="s">
        <v>18</v>
      </c>
      <c r="B5" s="6">
        <v>290000</v>
      </c>
    </row>
    <row r="6" spans="1:7" x14ac:dyDescent="0.25">
      <c r="A6" t="s">
        <v>12</v>
      </c>
      <c r="B6" s="7">
        <v>0.06</v>
      </c>
    </row>
    <row r="7" spans="1:7" x14ac:dyDescent="0.25">
      <c r="B7" s="5"/>
      <c r="C7" s="5"/>
      <c r="D7" s="5"/>
      <c r="E7" s="5"/>
      <c r="F7" s="5"/>
      <c r="G7" s="5"/>
    </row>
    <row r="8" spans="1:7" x14ac:dyDescent="0.25">
      <c r="A8" t="s">
        <v>1</v>
      </c>
      <c r="B8" s="5" t="s">
        <v>13</v>
      </c>
      <c r="C8" s="5" t="s">
        <v>14</v>
      </c>
      <c r="D8" s="5" t="s">
        <v>15</v>
      </c>
      <c r="E8" s="5" t="s">
        <v>17</v>
      </c>
      <c r="F8" s="5" t="s">
        <v>16</v>
      </c>
      <c r="G8" s="5"/>
    </row>
    <row r="9" spans="1:7" x14ac:dyDescent="0.25">
      <c r="A9">
        <v>0</v>
      </c>
      <c r="B9" s="6">
        <v>0</v>
      </c>
      <c r="C9" s="6">
        <f>+B3</f>
        <v>600000</v>
      </c>
      <c r="D9" s="6">
        <f>+B9-C9</f>
        <v>-600000</v>
      </c>
      <c r="E9" s="5">
        <f>1/(1+B$6)^A9</f>
        <v>1</v>
      </c>
      <c r="F9" s="6">
        <f>+D9*E9</f>
        <v>-600000</v>
      </c>
      <c r="G9" s="5"/>
    </row>
    <row r="10" spans="1:7" x14ac:dyDescent="0.25">
      <c r="A10">
        <v>1</v>
      </c>
      <c r="B10" s="6">
        <f>+B$5</f>
        <v>290000</v>
      </c>
      <c r="C10" s="6">
        <v>110000</v>
      </c>
      <c r="D10" s="6">
        <f t="shared" ref="D10:D13" si="0">+B10-C10</f>
        <v>180000</v>
      </c>
      <c r="E10" s="5">
        <f t="shared" ref="E10:E13" si="1">1/(1+B$6)^A10</f>
        <v>0.94339622641509424</v>
      </c>
      <c r="F10" s="6">
        <f t="shared" ref="F10:F13" si="2">+D10*E10</f>
        <v>169811.32075471696</v>
      </c>
      <c r="G10" s="5"/>
    </row>
    <row r="11" spans="1:7" x14ac:dyDescent="0.25">
      <c r="A11">
        <v>2</v>
      </c>
      <c r="B11" s="6">
        <f t="shared" ref="B11:B13" si="3">+B$5</f>
        <v>290000</v>
      </c>
      <c r="C11" s="6">
        <v>80000</v>
      </c>
      <c r="D11" s="6">
        <f t="shared" si="0"/>
        <v>210000</v>
      </c>
      <c r="E11" s="5">
        <f t="shared" si="1"/>
        <v>0.88999644001423983</v>
      </c>
      <c r="F11" s="6">
        <f t="shared" si="2"/>
        <v>186899.25240299036</v>
      </c>
      <c r="G11" s="5"/>
    </row>
    <row r="12" spans="1:7" x14ac:dyDescent="0.25">
      <c r="A12">
        <v>3</v>
      </c>
      <c r="B12" s="6">
        <f t="shared" si="3"/>
        <v>290000</v>
      </c>
      <c r="C12" s="6">
        <v>90000</v>
      </c>
      <c r="D12" s="6">
        <f t="shared" si="0"/>
        <v>200000</v>
      </c>
      <c r="E12" s="5">
        <f t="shared" si="1"/>
        <v>0.8396192830323016</v>
      </c>
      <c r="F12" s="6">
        <f t="shared" si="2"/>
        <v>167923.85660646032</v>
      </c>
      <c r="G12" s="5"/>
    </row>
    <row r="13" spans="1:7" x14ac:dyDescent="0.25">
      <c r="A13">
        <v>4</v>
      </c>
      <c r="B13" s="6">
        <f>+B$5+B4</f>
        <v>440000</v>
      </c>
      <c r="C13" s="6">
        <v>130000</v>
      </c>
      <c r="D13" s="6">
        <f t="shared" si="0"/>
        <v>310000</v>
      </c>
      <c r="E13" s="5">
        <f t="shared" si="1"/>
        <v>0.79209366323802044</v>
      </c>
      <c r="F13" s="6">
        <f t="shared" si="2"/>
        <v>245549.03560378632</v>
      </c>
      <c r="G13" s="5"/>
    </row>
    <row r="14" spans="1:7" x14ac:dyDescent="0.25">
      <c r="B14" s="5"/>
      <c r="C14" s="5"/>
      <c r="D14" s="5"/>
      <c r="E14" s="5"/>
      <c r="F14" s="5"/>
      <c r="G14" s="5"/>
    </row>
    <row r="15" spans="1:7" x14ac:dyDescent="0.25">
      <c r="B15" s="5"/>
      <c r="C15" s="5"/>
      <c r="D15" s="5" t="s">
        <v>19</v>
      </c>
      <c r="F15" s="5">
        <f>SUM(F9:F13)</f>
        <v>170183.46536795399</v>
      </c>
      <c r="G15" s="5"/>
    </row>
    <row r="16" spans="1:7" x14ac:dyDescent="0.25">
      <c r="B16" s="5"/>
      <c r="C16" s="5"/>
      <c r="D16" s="5" t="s">
        <v>20</v>
      </c>
      <c r="E16" s="5"/>
      <c r="F16" s="8">
        <f>IRR(D9:D13)</f>
        <v>0.16809895092627092</v>
      </c>
      <c r="G16" s="5"/>
    </row>
    <row r="17" spans="4:6" x14ac:dyDescent="0.25">
      <c r="D17" t="s">
        <v>21</v>
      </c>
      <c r="E17" s="9">
        <f>SUM(E10:E13)</f>
        <v>3.4651056126996562</v>
      </c>
      <c r="F17" s="9">
        <f>+F15/E17</f>
        <v>49113.500247793148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2011-12-22T23:12:15Z</dcterms:created>
  <dcterms:modified xsi:type="dcterms:W3CDTF">2011-12-31T00:17:38Z</dcterms:modified>
</cp:coreProperties>
</file>