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4115" windowHeight="7995"/>
  </bookViews>
  <sheets>
    <sheet name="Klinikum Südstadt" sheetId="2" r:id="rId1"/>
  </sheets>
  <calcPr calcId="145621"/>
</workbook>
</file>

<file path=xl/calcChain.xml><?xml version="1.0" encoding="utf-8"?>
<calcChain xmlns="http://schemas.openxmlformats.org/spreadsheetml/2006/main">
  <c r="H77" i="2" l="1"/>
  <c r="H78" i="2"/>
  <c r="H76" i="2"/>
  <c r="H72" i="2"/>
  <c r="H71" i="2"/>
  <c r="H70" i="2"/>
  <c r="H63" i="2"/>
  <c r="H66" i="2"/>
  <c r="H65" i="2"/>
  <c r="H64" i="2"/>
  <c r="H58" i="2"/>
  <c r="H59" i="2"/>
  <c r="H57" i="2"/>
  <c r="H44" i="2"/>
  <c r="H45" i="2"/>
  <c r="H46" i="2"/>
  <c r="H47" i="2"/>
  <c r="H48" i="2"/>
  <c r="H49" i="2"/>
  <c r="H50" i="2"/>
  <c r="H51" i="2"/>
  <c r="H52" i="2"/>
  <c r="H43" i="2"/>
  <c r="H4" i="2"/>
  <c r="H5" i="2"/>
  <c r="H6" i="2"/>
  <c r="H7" i="2"/>
  <c r="H8" i="2"/>
  <c r="H9" i="2"/>
  <c r="H10" i="2"/>
  <c r="H11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3" i="2"/>
  <c r="E78" i="2"/>
  <c r="E77" i="2"/>
  <c r="E76" i="2"/>
  <c r="E72" i="2"/>
  <c r="E71" i="2"/>
  <c r="E70" i="2"/>
  <c r="E66" i="2"/>
  <c r="E65" i="2"/>
  <c r="E64" i="2"/>
  <c r="E63" i="2"/>
  <c r="E59" i="2"/>
  <c r="E58" i="2"/>
  <c r="E57" i="2"/>
  <c r="C78" i="2"/>
  <c r="C77" i="2"/>
  <c r="C76" i="2"/>
  <c r="C72" i="2"/>
  <c r="C71" i="2"/>
  <c r="C70" i="2"/>
  <c r="C66" i="2"/>
  <c r="C65" i="2"/>
  <c r="C64" i="2"/>
  <c r="C63" i="2"/>
  <c r="C59" i="2"/>
  <c r="C58" i="2"/>
  <c r="C57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2" i="2"/>
  <c r="F21" i="2"/>
  <c r="F20" i="2"/>
  <c r="F19" i="2"/>
  <c r="F18" i="2"/>
  <c r="F17" i="2"/>
  <c r="F16" i="2"/>
  <c r="F10" i="2"/>
  <c r="F9" i="2"/>
  <c r="F8" i="2"/>
  <c r="F7" i="2"/>
  <c r="F6" i="2"/>
  <c r="F5" i="2"/>
  <c r="F4" i="2"/>
  <c r="F3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2" i="2"/>
  <c r="D21" i="2"/>
  <c r="D20" i="2"/>
  <c r="D19" i="2"/>
  <c r="D18" i="2"/>
  <c r="D17" i="2"/>
  <c r="D16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<sst xmlns="http://schemas.openxmlformats.org/spreadsheetml/2006/main" count="88" uniqueCount="72">
  <si>
    <t>Gewinn- und Verlustrechnung</t>
  </si>
  <si>
    <t>Umsatzerlöse</t>
  </si>
  <si>
    <t>Sonstige betriebliche Erträge</t>
  </si>
  <si>
    <t>Materialaufwand</t>
  </si>
  <si>
    <t>Ist 2004</t>
  </si>
  <si>
    <t>€</t>
  </si>
  <si>
    <t>Anteil am</t>
  </si>
  <si>
    <t>Umsatz in %</t>
  </si>
  <si>
    <t>Ist 2003</t>
  </si>
  <si>
    <t>Personalaufwand</t>
  </si>
  <si>
    <t>Abschreibungen</t>
  </si>
  <si>
    <t>Sonstige betriebliche Aufwendungen</t>
  </si>
  <si>
    <t>Ergebnis der gew. Geschäftstätigkeit</t>
  </si>
  <si>
    <t>Jahresüberschuss/ -verlust</t>
  </si>
  <si>
    <t>Bilanz</t>
  </si>
  <si>
    <t>Aktiva</t>
  </si>
  <si>
    <t>Sachanlagen</t>
  </si>
  <si>
    <t>Kassenbestand/Guthaben</t>
  </si>
  <si>
    <t>Bilanzsumme</t>
  </si>
  <si>
    <t>Passiva</t>
  </si>
  <si>
    <t>Stammkapital</t>
  </si>
  <si>
    <t>Kapitalrücklage</t>
  </si>
  <si>
    <t>Gewinnrücklage</t>
  </si>
  <si>
    <t>gegen Kreditinstitute</t>
  </si>
  <si>
    <t>A</t>
  </si>
  <si>
    <t>Anlagevermögen</t>
  </si>
  <si>
    <t>B</t>
  </si>
  <si>
    <t>Umlaufvermögen</t>
  </si>
  <si>
    <t>C</t>
  </si>
  <si>
    <t>Rechnungsabgrenzungsposten</t>
  </si>
  <si>
    <t>Eigenkapital</t>
  </si>
  <si>
    <t>Rückstellungen</t>
  </si>
  <si>
    <t>Sonderposten</t>
  </si>
  <si>
    <t>D</t>
  </si>
  <si>
    <t>Verbindlichkeiten</t>
  </si>
  <si>
    <t>aus Liefg. u. Leistungen</t>
  </si>
  <si>
    <t>Sonst. Verbindlichkeiten</t>
  </si>
  <si>
    <t>E</t>
  </si>
  <si>
    <t>Aufbereitete Kennziffern</t>
  </si>
  <si>
    <t>Langfristiges Fremdkapital</t>
  </si>
  <si>
    <t>Kurzfristiges Fremdkapital</t>
  </si>
  <si>
    <t>Gesamtaufwand</t>
  </si>
  <si>
    <t>Gesamterträge</t>
  </si>
  <si>
    <t>Fremdkapitalzinsen</t>
  </si>
  <si>
    <t>Langfristiges Umlaufvermögen</t>
  </si>
  <si>
    <t>Fremdkapital</t>
  </si>
  <si>
    <t>Kurzfristige Verbindlichkeiten</t>
  </si>
  <si>
    <t>Nettoinvestitionen Sachanlagen</t>
  </si>
  <si>
    <t>Abschreibungen Sachanlagen</t>
  </si>
  <si>
    <t>Anteil an der</t>
  </si>
  <si>
    <t>in %</t>
  </si>
  <si>
    <t>Analyse Finanzierungsstruktur</t>
  </si>
  <si>
    <t>Eigenkapitalanteil</t>
  </si>
  <si>
    <t>Rücklagenquote</t>
  </si>
  <si>
    <t>Selbstfinanzierungsgrad</t>
  </si>
  <si>
    <t>Liquiditätsanalyse</t>
  </si>
  <si>
    <t>Liquidität 3. Grades</t>
  </si>
  <si>
    <t>Rentabilitätsanalyse</t>
  </si>
  <si>
    <t>Eigenkapitalrentabilität</t>
  </si>
  <si>
    <t>Gesamtkapitalrentabilität</t>
  </si>
  <si>
    <t>Umsatzrentabilität</t>
  </si>
  <si>
    <t>Ergebnisstrukturanalyse</t>
  </si>
  <si>
    <t>Abschreibungsintensität</t>
  </si>
  <si>
    <t>Personalintensität</t>
  </si>
  <si>
    <t>Kostendeckungsgrad</t>
  </si>
  <si>
    <t>Forderungen u. sonst. Vermögensgegenstände</t>
  </si>
  <si>
    <t>Verlustvortrag</t>
  </si>
  <si>
    <t>Jahresfehlbetrag</t>
  </si>
  <si>
    <t>Liquidität 1. Grades</t>
  </si>
  <si>
    <t>Deckungsgrad I</t>
  </si>
  <si>
    <t>Deckungsgrad II</t>
  </si>
  <si>
    <t>Differenz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</si>
</sst>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0.0%"/>
    <numFmt numFmtId="165" formatCode="_-* #,##0\ &quot;€&quot;_-;\-* #,##0\ &quot;€&quot;_-;_-* &quot;-&quot;??\ &quot;€&quot;_-;_-@_-"/>
    <numFmt numFmtId="166" formatCode="#,##0_ ;\-#,##0\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4" fontId="3" fillId="0" borderId="3" xfId="2" applyNumberFormat="1" applyFont="1" applyBorder="1" applyAlignment="1">
      <alignment horizontal="center"/>
    </xf>
    <xf numFmtId="164" fontId="3" fillId="0" borderId="4" xfId="2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3" fillId="0" borderId="9" xfId="1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164" fontId="3" fillId="0" borderId="9" xfId="2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65" fontId="3" fillId="0" borderId="1" xfId="1" applyNumberFormat="1" applyFont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0" fontId="3" fillId="0" borderId="8" xfId="0" applyFont="1" applyBorder="1"/>
    <xf numFmtId="0" fontId="3" fillId="0" borderId="14" xfId="0" applyFont="1" applyBorder="1"/>
    <xf numFmtId="0" fontId="3" fillId="0" borderId="0" xfId="0" applyFont="1"/>
    <xf numFmtId="166" fontId="3" fillId="0" borderId="3" xfId="1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3" fillId="0" borderId="9" xfId="1" applyNumberFormat="1" applyFont="1" applyBorder="1" applyAlignment="1">
      <alignment horizontal="center"/>
    </xf>
    <xf numFmtId="0" fontId="3" fillId="0" borderId="20" xfId="0" applyFont="1" applyBorder="1" applyAlignment="1">
      <alignment horizontal="left"/>
    </xf>
    <xf numFmtId="0" fontId="0" fillId="0" borderId="21" xfId="0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4" xfId="0" applyBorder="1" applyAlignment="1">
      <alignment horizontal="left"/>
    </xf>
    <xf numFmtId="0" fontId="2" fillId="0" borderId="5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3" fillId="0" borderId="16" xfId="0" applyFont="1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7" xfId="0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16" xfId="0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2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64" fontId="3" fillId="0" borderId="11" xfId="2" applyNumberFormat="1" applyFont="1" applyBorder="1" applyAlignment="1">
      <alignment horizontal="center"/>
    </xf>
    <xf numFmtId="164" fontId="3" fillId="0" borderId="12" xfId="2" applyNumberFormat="1" applyFont="1" applyBorder="1" applyAlignment="1">
      <alignment horizontal="center"/>
    </xf>
    <xf numFmtId="164" fontId="3" fillId="0" borderId="24" xfId="2" applyNumberFormat="1" applyFont="1" applyBorder="1" applyAlignment="1">
      <alignment horizontal="center"/>
    </xf>
    <xf numFmtId="164" fontId="3" fillId="0" borderId="25" xfId="2" applyNumberFormat="1" applyFont="1" applyBorder="1" applyAlignment="1">
      <alignment horizontal="center"/>
    </xf>
    <xf numFmtId="164" fontId="3" fillId="0" borderId="5" xfId="2" applyNumberFormat="1" applyFont="1" applyBorder="1" applyAlignment="1">
      <alignment horizontal="center"/>
    </xf>
    <xf numFmtId="164" fontId="3" fillId="0" borderId="6" xfId="2" applyNumberFormat="1" applyFont="1" applyBorder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tabSelected="1" zoomScale="130" zoomScaleNormal="130" workbookViewId="0">
      <selection activeCell="J65" sqref="J65"/>
    </sheetView>
  </sheetViews>
  <sheetFormatPr baseColWidth="10" defaultRowHeight="15" x14ac:dyDescent="0.25"/>
  <cols>
    <col min="1" max="1" width="1.7109375" style="20" customWidth="1"/>
    <col min="2" max="2" width="37.85546875" bestFit="1" customWidth="1"/>
    <col min="3" max="3" width="12" bestFit="1" customWidth="1"/>
  </cols>
  <sheetData>
    <row r="1" spans="1:8" ht="15.75" thickBot="1" x14ac:dyDescent="0.3">
      <c r="A1" s="40" t="s">
        <v>0</v>
      </c>
      <c r="B1" s="41"/>
      <c r="C1" s="44" t="s">
        <v>4</v>
      </c>
      <c r="D1" s="45" t="s">
        <v>6</v>
      </c>
      <c r="E1" s="45" t="s">
        <v>8</v>
      </c>
      <c r="F1" s="46" t="s">
        <v>6</v>
      </c>
      <c r="H1" s="45" t="s">
        <v>71</v>
      </c>
    </row>
    <row r="2" spans="1:8" x14ac:dyDescent="0.25">
      <c r="A2" s="31"/>
      <c r="B2" s="32"/>
      <c r="C2" s="8" t="s">
        <v>5</v>
      </c>
      <c r="D2" s="8" t="s">
        <v>7</v>
      </c>
      <c r="E2" s="8" t="s">
        <v>5</v>
      </c>
      <c r="F2" s="15" t="s">
        <v>7</v>
      </c>
      <c r="H2" s="8"/>
    </row>
    <row r="3" spans="1:8" x14ac:dyDescent="0.25">
      <c r="A3" s="26" t="s">
        <v>1</v>
      </c>
      <c r="B3" s="43"/>
      <c r="C3" s="21">
        <v>39190820</v>
      </c>
      <c r="D3" s="5">
        <f>+C3/C$3</f>
        <v>1</v>
      </c>
      <c r="E3" s="3">
        <v>36420716</v>
      </c>
      <c r="F3" s="6">
        <f>+E3/E$3</f>
        <v>1</v>
      </c>
      <c r="H3" s="5">
        <f>+D3-F3</f>
        <v>0</v>
      </c>
    </row>
    <row r="4" spans="1:8" x14ac:dyDescent="0.25">
      <c r="A4" s="26" t="s">
        <v>2</v>
      </c>
      <c r="B4" s="27"/>
      <c r="C4" s="21">
        <v>2724348</v>
      </c>
      <c r="D4" s="5">
        <f t="shared" ref="D4:D10" si="0">+C4/C$3</f>
        <v>6.9514952736380614E-2</v>
      </c>
      <c r="E4" s="3">
        <v>3404575</v>
      </c>
      <c r="F4" s="6">
        <f t="shared" ref="F4:F10" si="1">+E4/E$3</f>
        <v>9.347907932397595E-2</v>
      </c>
      <c r="H4" s="5">
        <f t="shared" ref="H4:H39" si="2">+D4-F4</f>
        <v>-2.3964126587595336E-2</v>
      </c>
    </row>
    <row r="5" spans="1:8" x14ac:dyDescent="0.25">
      <c r="A5" s="26" t="s">
        <v>3</v>
      </c>
      <c r="B5" s="27"/>
      <c r="C5" s="21">
        <v>10371040</v>
      </c>
      <c r="D5" s="5">
        <f t="shared" si="0"/>
        <v>0.26462931880476093</v>
      </c>
      <c r="E5" s="3">
        <v>9053040</v>
      </c>
      <c r="F5" s="6">
        <f t="shared" si="1"/>
        <v>0.24856842462954326</v>
      </c>
      <c r="H5" s="5">
        <f t="shared" si="2"/>
        <v>1.6060894175217666E-2</v>
      </c>
    </row>
    <row r="6" spans="1:8" x14ac:dyDescent="0.25">
      <c r="A6" s="26" t="s">
        <v>9</v>
      </c>
      <c r="B6" s="27"/>
      <c r="C6" s="21">
        <v>31754654</v>
      </c>
      <c r="D6" s="5">
        <f t="shared" si="0"/>
        <v>0.81025745314846687</v>
      </c>
      <c r="E6" s="3">
        <v>30044045</v>
      </c>
      <c r="F6" s="6">
        <f t="shared" si="1"/>
        <v>0.82491637451608579</v>
      </c>
      <c r="H6" s="5">
        <f t="shared" si="2"/>
        <v>-1.4658921367618927E-2</v>
      </c>
    </row>
    <row r="7" spans="1:8" x14ac:dyDescent="0.25">
      <c r="A7" s="26" t="s">
        <v>10</v>
      </c>
      <c r="B7" s="27"/>
      <c r="C7" s="21">
        <v>3370870</v>
      </c>
      <c r="D7" s="5">
        <f t="shared" si="0"/>
        <v>8.6011724174181611E-2</v>
      </c>
      <c r="E7" s="3">
        <v>5644885</v>
      </c>
      <c r="F7" s="6">
        <f t="shared" si="1"/>
        <v>0.15499104959935439</v>
      </c>
      <c r="H7" s="5">
        <f t="shared" si="2"/>
        <v>-6.897932542517278E-2</v>
      </c>
    </row>
    <row r="8" spans="1:8" x14ac:dyDescent="0.25">
      <c r="A8" s="26" t="s">
        <v>11</v>
      </c>
      <c r="B8" s="27"/>
      <c r="C8" s="21">
        <v>3444925</v>
      </c>
      <c r="D8" s="5">
        <f t="shared" si="0"/>
        <v>8.7901324851074825E-2</v>
      </c>
      <c r="E8" s="3">
        <v>2780630</v>
      </c>
      <c r="F8" s="6">
        <f t="shared" si="1"/>
        <v>7.6347483119222584E-2</v>
      </c>
      <c r="H8" s="5">
        <f t="shared" si="2"/>
        <v>1.1553841731852241E-2</v>
      </c>
    </row>
    <row r="9" spans="1:8" x14ac:dyDescent="0.25">
      <c r="A9" s="26" t="s">
        <v>12</v>
      </c>
      <c r="B9" s="27"/>
      <c r="C9" s="21">
        <v>-1641957</v>
      </c>
      <c r="D9" s="5">
        <f t="shared" si="0"/>
        <v>-4.1896469632429226E-2</v>
      </c>
      <c r="E9" s="3">
        <v>-503021</v>
      </c>
      <c r="F9" s="6">
        <f t="shared" si="1"/>
        <v>-1.3811397886850988E-2</v>
      </c>
      <c r="H9" s="5">
        <f t="shared" si="2"/>
        <v>-2.8085071745578238E-2</v>
      </c>
    </row>
    <row r="10" spans="1:8" x14ac:dyDescent="0.25">
      <c r="A10" s="26" t="s">
        <v>13</v>
      </c>
      <c r="B10" s="27"/>
      <c r="C10" s="21">
        <v>-1645555</v>
      </c>
      <c r="D10" s="5">
        <f t="shared" si="0"/>
        <v>-4.1988276846465576E-2</v>
      </c>
      <c r="E10" s="3">
        <v>-507897</v>
      </c>
      <c r="F10" s="6">
        <f t="shared" si="1"/>
        <v>-1.3945277736989026E-2</v>
      </c>
      <c r="H10" s="5">
        <f t="shared" si="2"/>
        <v>-2.8042999109476552E-2</v>
      </c>
    </row>
    <row r="11" spans="1:8" ht="15.75" thickBot="1" x14ac:dyDescent="0.3">
      <c r="A11" s="39"/>
      <c r="B11" s="34"/>
      <c r="C11" s="4"/>
      <c r="D11" s="12"/>
      <c r="E11" s="4"/>
      <c r="F11" s="13"/>
      <c r="H11" s="12">
        <f t="shared" si="2"/>
        <v>0</v>
      </c>
    </row>
    <row r="12" spans="1:8" ht="15.75" thickBot="1" x14ac:dyDescent="0.3">
      <c r="A12" s="40" t="s">
        <v>14</v>
      </c>
      <c r="B12" s="41"/>
      <c r="C12" s="44"/>
      <c r="D12" s="49" t="s">
        <v>49</v>
      </c>
      <c r="E12" s="45"/>
      <c r="F12" s="50" t="s">
        <v>49</v>
      </c>
      <c r="H12" s="49"/>
    </row>
    <row r="13" spans="1:8" x14ac:dyDescent="0.25">
      <c r="A13" s="31"/>
      <c r="B13" s="32"/>
      <c r="C13" s="8"/>
      <c r="D13" s="47" t="s">
        <v>18</v>
      </c>
      <c r="E13" s="8"/>
      <c r="F13" s="48" t="s">
        <v>18</v>
      </c>
      <c r="H13" s="47"/>
    </row>
    <row r="14" spans="1:8" ht="15.75" thickBot="1" x14ac:dyDescent="0.3">
      <c r="A14" s="42" t="s">
        <v>15</v>
      </c>
      <c r="B14" s="25"/>
      <c r="C14" s="7" t="s">
        <v>4</v>
      </c>
      <c r="D14" s="51" t="s">
        <v>50</v>
      </c>
      <c r="E14" s="7" t="s">
        <v>8</v>
      </c>
      <c r="F14" s="52" t="s">
        <v>50</v>
      </c>
      <c r="H14" s="51"/>
    </row>
    <row r="15" spans="1:8" x14ac:dyDescent="0.25">
      <c r="A15" s="31"/>
      <c r="B15" s="32"/>
      <c r="C15" s="8"/>
      <c r="D15" s="47"/>
      <c r="E15" s="8"/>
      <c r="F15" s="15"/>
      <c r="H15" s="47">
        <f t="shared" si="2"/>
        <v>0</v>
      </c>
    </row>
    <row r="16" spans="1:8" x14ac:dyDescent="0.25">
      <c r="A16" s="19" t="s">
        <v>24</v>
      </c>
      <c r="B16" s="18" t="s">
        <v>25</v>
      </c>
      <c r="C16" s="21">
        <v>102290026</v>
      </c>
      <c r="D16" s="5">
        <f>+C16/C$22</f>
        <v>0.79605699660806961</v>
      </c>
      <c r="E16" s="3">
        <v>84364347</v>
      </c>
      <c r="F16" s="6">
        <f>+E16/E$22</f>
        <v>0.66805741779591399</v>
      </c>
      <c r="H16" s="5">
        <f t="shared" si="2"/>
        <v>0.12799957881215562</v>
      </c>
    </row>
    <row r="17" spans="1:8" x14ac:dyDescent="0.25">
      <c r="A17" s="19"/>
      <c r="B17" s="18" t="s">
        <v>16</v>
      </c>
      <c r="C17" s="21">
        <v>102142502</v>
      </c>
      <c r="D17" s="5">
        <f t="shared" ref="D17:D22" si="3">+C17/C$22</f>
        <v>0.79490891289981436</v>
      </c>
      <c r="E17" s="3">
        <v>84211348</v>
      </c>
      <c r="F17" s="6">
        <f t="shared" ref="F17:F22" si="4">+E17/E$22</f>
        <v>0.66684586196101425</v>
      </c>
      <c r="H17" s="5">
        <f t="shared" si="2"/>
        <v>0.1280630509388001</v>
      </c>
    </row>
    <row r="18" spans="1:8" x14ac:dyDescent="0.25">
      <c r="A18" s="19" t="s">
        <v>26</v>
      </c>
      <c r="B18" s="18" t="s">
        <v>27</v>
      </c>
      <c r="C18" s="21">
        <v>11959568</v>
      </c>
      <c r="D18" s="5">
        <f t="shared" si="3"/>
        <v>9.3073568901135856E-2</v>
      </c>
      <c r="E18" s="3">
        <v>28100015</v>
      </c>
      <c r="F18" s="6">
        <f t="shared" si="4"/>
        <v>0.22251607614442215</v>
      </c>
      <c r="H18" s="5">
        <f t="shared" si="2"/>
        <v>-0.12944250724328629</v>
      </c>
    </row>
    <row r="19" spans="1:8" x14ac:dyDescent="0.25">
      <c r="A19" s="19"/>
      <c r="B19" s="18" t="s">
        <v>65</v>
      </c>
      <c r="C19" s="21">
        <v>10035447</v>
      </c>
      <c r="D19" s="5">
        <f t="shared" si="3"/>
        <v>7.809938183454429E-2</v>
      </c>
      <c r="E19" s="3">
        <v>23087081</v>
      </c>
      <c r="F19" s="6">
        <f t="shared" si="4"/>
        <v>0.18282006873478329</v>
      </c>
      <c r="H19" s="5">
        <f t="shared" si="2"/>
        <v>-0.104720686900239</v>
      </c>
    </row>
    <row r="20" spans="1:8" x14ac:dyDescent="0.25">
      <c r="A20" s="19"/>
      <c r="B20" s="18" t="s">
        <v>17</v>
      </c>
      <c r="C20" s="21">
        <v>481148</v>
      </c>
      <c r="D20" s="5">
        <f t="shared" si="3"/>
        <v>3.7444631386053169E-3</v>
      </c>
      <c r="E20" s="3">
        <v>3776436</v>
      </c>
      <c r="F20" s="6">
        <f t="shared" si="4"/>
        <v>2.9904529251338016E-2</v>
      </c>
      <c r="H20" s="5">
        <f t="shared" si="2"/>
        <v>-2.6160066112732697E-2</v>
      </c>
    </row>
    <row r="21" spans="1:8" x14ac:dyDescent="0.25">
      <c r="A21" s="19" t="s">
        <v>28</v>
      </c>
      <c r="B21" s="18" t="s">
        <v>29</v>
      </c>
      <c r="C21" s="21">
        <v>92191</v>
      </c>
      <c r="D21" s="5">
        <f t="shared" si="3"/>
        <v>7.1746282061062869E-4</v>
      </c>
      <c r="E21" s="3">
        <v>0</v>
      </c>
      <c r="F21" s="6">
        <f t="shared" si="4"/>
        <v>0</v>
      </c>
      <c r="H21" s="5">
        <f t="shared" si="2"/>
        <v>7.1746282061062869E-4</v>
      </c>
    </row>
    <row r="22" spans="1:8" x14ac:dyDescent="0.25">
      <c r="A22" s="37" t="s">
        <v>18</v>
      </c>
      <c r="B22" s="38"/>
      <c r="C22" s="21">
        <v>128495857</v>
      </c>
      <c r="D22" s="5">
        <f t="shared" si="3"/>
        <v>1</v>
      </c>
      <c r="E22" s="3">
        <v>126283078</v>
      </c>
      <c r="F22" s="6">
        <f t="shared" si="4"/>
        <v>1</v>
      </c>
      <c r="H22" s="5">
        <f t="shared" si="2"/>
        <v>0</v>
      </c>
    </row>
    <row r="23" spans="1:8" x14ac:dyDescent="0.25">
      <c r="A23" s="28"/>
      <c r="B23" s="27"/>
      <c r="C23" s="2"/>
      <c r="D23" s="2"/>
      <c r="E23" s="2"/>
      <c r="F23" s="11"/>
      <c r="H23" s="2">
        <f t="shared" si="2"/>
        <v>0</v>
      </c>
    </row>
    <row r="24" spans="1:8" ht="15.75" thickBot="1" x14ac:dyDescent="0.3">
      <c r="A24" s="42" t="s">
        <v>19</v>
      </c>
      <c r="B24" s="25"/>
      <c r="C24" s="7"/>
      <c r="D24" s="7"/>
      <c r="E24" s="7"/>
      <c r="F24" s="14"/>
      <c r="H24" s="7">
        <f t="shared" si="2"/>
        <v>0</v>
      </c>
    </row>
    <row r="25" spans="1:8" x14ac:dyDescent="0.25">
      <c r="A25" s="31"/>
      <c r="B25" s="32"/>
      <c r="C25" s="8"/>
      <c r="D25" s="8"/>
      <c r="E25" s="8"/>
      <c r="F25" s="15"/>
      <c r="H25" s="8">
        <f t="shared" si="2"/>
        <v>0</v>
      </c>
    </row>
    <row r="26" spans="1:8" x14ac:dyDescent="0.25">
      <c r="A26" s="19" t="s">
        <v>24</v>
      </c>
      <c r="B26" s="18" t="s">
        <v>30</v>
      </c>
      <c r="C26" s="21">
        <v>36524075</v>
      </c>
      <c r="D26" s="5">
        <f>+C26/C$39</f>
        <v>0.28424321104765271</v>
      </c>
      <c r="E26" s="3">
        <v>38097296</v>
      </c>
      <c r="F26" s="6">
        <f>+E26/E$39</f>
        <v>0.30168171859098969</v>
      </c>
      <c r="H26" s="5">
        <f t="shared" si="2"/>
        <v>-1.7438507543336979E-2</v>
      </c>
    </row>
    <row r="27" spans="1:8" x14ac:dyDescent="0.25">
      <c r="A27" s="19"/>
      <c r="B27" s="18" t="s">
        <v>20</v>
      </c>
      <c r="C27" s="21">
        <v>12500000</v>
      </c>
      <c r="D27" s="5">
        <f t="shared" ref="D27:D39" si="5">+C27/C$39</f>
        <v>9.7279401000454041E-2</v>
      </c>
      <c r="E27" s="3">
        <v>12500000</v>
      </c>
      <c r="F27" s="6">
        <f t="shared" ref="F27:F39" si="6">+E27/E$39</f>
        <v>9.8983966798782019E-2</v>
      </c>
      <c r="H27" s="5">
        <f t="shared" si="2"/>
        <v>-1.7045657983279783E-3</v>
      </c>
    </row>
    <row r="28" spans="1:8" x14ac:dyDescent="0.25">
      <c r="A28" s="19"/>
      <c r="B28" s="18" t="s">
        <v>21</v>
      </c>
      <c r="C28" s="21">
        <v>25780166</v>
      </c>
      <c r="D28" s="5">
        <f t="shared" si="5"/>
        <v>0.20063032849378171</v>
      </c>
      <c r="E28" s="3">
        <v>26132582</v>
      </c>
      <c r="F28" s="6">
        <f t="shared" si="6"/>
        <v>0.20693653032435588</v>
      </c>
      <c r="H28" s="5">
        <f t="shared" si="2"/>
        <v>-6.3062018305741763E-3</v>
      </c>
    </row>
    <row r="29" spans="1:8" x14ac:dyDescent="0.25">
      <c r="A29" s="19"/>
      <c r="B29" s="18" t="s">
        <v>22</v>
      </c>
      <c r="C29" s="21">
        <v>9285</v>
      </c>
      <c r="D29" s="5">
        <f t="shared" si="5"/>
        <v>7.2259139063137267E-5</v>
      </c>
      <c r="E29" s="3">
        <v>9285</v>
      </c>
      <c r="F29" s="6">
        <f t="shared" si="6"/>
        <v>7.3525290538135283E-5</v>
      </c>
      <c r="H29" s="5">
        <f t="shared" si="2"/>
        <v>-1.2661514749980155E-6</v>
      </c>
    </row>
    <row r="30" spans="1:8" x14ac:dyDescent="0.25">
      <c r="A30" s="19"/>
      <c r="B30" s="18" t="s">
        <v>66</v>
      </c>
      <c r="C30" s="22">
        <v>-119821</v>
      </c>
      <c r="D30" s="5">
        <f t="shared" si="5"/>
        <v>-9.3248920858203228E-4</v>
      </c>
      <c r="E30" s="3">
        <v>-36673</v>
      </c>
      <c r="F30" s="6">
        <f t="shared" si="6"/>
        <v>-2.9040312115293865E-4</v>
      </c>
      <c r="H30" s="5">
        <f t="shared" si="2"/>
        <v>-6.4208608742909363E-4</v>
      </c>
    </row>
    <row r="31" spans="1:8" x14ac:dyDescent="0.25">
      <c r="A31" s="19"/>
      <c r="B31" s="18" t="s">
        <v>67</v>
      </c>
      <c r="C31" s="21">
        <v>-1645555</v>
      </c>
      <c r="D31" s="5">
        <f t="shared" si="5"/>
        <v>-1.2806288377064172E-2</v>
      </c>
      <c r="E31" s="3">
        <v>-507897</v>
      </c>
      <c r="F31" s="6">
        <f t="shared" si="6"/>
        <v>-4.0218927828160793E-3</v>
      </c>
      <c r="H31" s="5">
        <f t="shared" si="2"/>
        <v>-8.7843955942480921E-3</v>
      </c>
    </row>
    <row r="32" spans="1:8" x14ac:dyDescent="0.25">
      <c r="A32" s="19" t="s">
        <v>26</v>
      </c>
      <c r="B32" s="18" t="s">
        <v>31</v>
      </c>
      <c r="C32" s="21">
        <v>621742</v>
      </c>
      <c r="D32" s="5">
        <f t="shared" si="5"/>
        <v>4.8386151469459442E-3</v>
      </c>
      <c r="E32" s="3">
        <v>773413</v>
      </c>
      <c r="F32" s="6">
        <f t="shared" si="6"/>
        <v>6.1244389370997115E-3</v>
      </c>
      <c r="H32" s="5">
        <f t="shared" si="2"/>
        <v>-1.2858237901537672E-3</v>
      </c>
    </row>
    <row r="33" spans="1:8" x14ac:dyDescent="0.25">
      <c r="A33" s="19" t="s">
        <v>28</v>
      </c>
      <c r="B33" s="18" t="s">
        <v>32</v>
      </c>
      <c r="C33" s="21">
        <v>76124880</v>
      </c>
      <c r="D33" s="5">
        <f t="shared" si="5"/>
        <v>0.59243061821051557</v>
      </c>
      <c r="E33" s="3">
        <v>59044162</v>
      </c>
      <c r="F33" s="6">
        <f t="shared" si="6"/>
        <v>0.46755402968559256</v>
      </c>
      <c r="H33" s="5">
        <f t="shared" si="2"/>
        <v>0.124876588524923</v>
      </c>
    </row>
    <row r="34" spans="1:8" x14ac:dyDescent="0.25">
      <c r="A34" s="19" t="s">
        <v>33</v>
      </c>
      <c r="B34" s="18" t="s">
        <v>34</v>
      </c>
      <c r="C34" s="21">
        <v>15186814</v>
      </c>
      <c r="D34" s="5">
        <f t="shared" si="5"/>
        <v>0.11818913352202476</v>
      </c>
      <c r="E34" s="3">
        <v>28367649</v>
      </c>
      <c r="F34" s="6">
        <f t="shared" si="6"/>
        <v>0.22463539414204015</v>
      </c>
      <c r="H34" s="5">
        <f t="shared" si="2"/>
        <v>-0.10644626062001539</v>
      </c>
    </row>
    <row r="35" spans="1:8" x14ac:dyDescent="0.25">
      <c r="A35" s="19"/>
      <c r="B35" s="18" t="s">
        <v>23</v>
      </c>
      <c r="C35" s="21">
        <v>7270933</v>
      </c>
      <c r="D35" s="5">
        <f t="shared" si="5"/>
        <v>5.6584960556354744E-2</v>
      </c>
      <c r="E35" s="3">
        <v>5209059</v>
      </c>
      <c r="F35" s="6">
        <f t="shared" si="6"/>
        <v>4.1249065848711734E-2</v>
      </c>
      <c r="H35" s="5">
        <f t="shared" si="2"/>
        <v>1.5335894707643009E-2</v>
      </c>
    </row>
    <row r="36" spans="1:8" x14ac:dyDescent="0.25">
      <c r="A36" s="19"/>
      <c r="B36" s="18" t="s">
        <v>35</v>
      </c>
      <c r="C36" s="21">
        <v>4034368</v>
      </c>
      <c r="D36" s="5">
        <f t="shared" si="5"/>
        <v>3.1396872196431981E-2</v>
      </c>
      <c r="E36" s="3">
        <v>2679062</v>
      </c>
      <c r="F36" s="6">
        <f t="shared" si="6"/>
        <v>2.1214734724790286E-2</v>
      </c>
      <c r="H36" s="5">
        <f t="shared" si="2"/>
        <v>1.0182137471641695E-2</v>
      </c>
    </row>
    <row r="37" spans="1:8" x14ac:dyDescent="0.25">
      <c r="A37" s="19"/>
      <c r="B37" s="18" t="s">
        <v>36</v>
      </c>
      <c r="C37" s="21">
        <v>2871420</v>
      </c>
      <c r="D37" s="5">
        <f t="shared" si="5"/>
        <v>2.23464014096579E-2</v>
      </c>
      <c r="E37" s="3">
        <v>1597244</v>
      </c>
      <c r="F37" s="6">
        <f t="shared" si="6"/>
        <v>1.2648123765244303E-2</v>
      </c>
      <c r="H37" s="5">
        <f t="shared" si="2"/>
        <v>9.6982776444135971E-3</v>
      </c>
    </row>
    <row r="38" spans="1:8" x14ac:dyDescent="0.25">
      <c r="A38" s="19" t="s">
        <v>37</v>
      </c>
      <c r="B38" s="18" t="s">
        <v>29</v>
      </c>
      <c r="C38" s="21">
        <v>38344</v>
      </c>
      <c r="D38" s="5">
        <f t="shared" si="5"/>
        <v>2.9840650815691279E-4</v>
      </c>
      <c r="E38" s="3">
        <v>555</v>
      </c>
      <c r="F38" s="6">
        <f t="shared" si="6"/>
        <v>4.3948881258659219E-6</v>
      </c>
      <c r="H38" s="5">
        <f t="shared" si="2"/>
        <v>2.9401162003104685E-4</v>
      </c>
    </row>
    <row r="39" spans="1:8" x14ac:dyDescent="0.25">
      <c r="A39" s="37" t="s">
        <v>18</v>
      </c>
      <c r="B39" s="38"/>
      <c r="C39" s="21">
        <v>128495857</v>
      </c>
      <c r="D39" s="5">
        <f t="shared" si="5"/>
        <v>1</v>
      </c>
      <c r="E39" s="3">
        <v>126283078</v>
      </c>
      <c r="F39" s="6">
        <f t="shared" si="6"/>
        <v>1</v>
      </c>
      <c r="H39" s="5">
        <f t="shared" si="2"/>
        <v>0</v>
      </c>
    </row>
    <row r="40" spans="1:8" ht="15.75" thickBot="1" x14ac:dyDescent="0.3">
      <c r="A40" s="39"/>
      <c r="B40" s="34"/>
      <c r="C40" s="4"/>
      <c r="D40" s="4"/>
      <c r="E40" s="4"/>
      <c r="F40" s="13"/>
      <c r="H40" s="4"/>
    </row>
    <row r="41" spans="1:8" ht="15.75" thickBot="1" x14ac:dyDescent="0.3">
      <c r="A41" s="40" t="s">
        <v>38</v>
      </c>
      <c r="B41" s="41"/>
      <c r="C41" s="44"/>
      <c r="D41" s="45"/>
      <c r="E41" s="45"/>
      <c r="F41" s="46"/>
      <c r="H41" s="45"/>
    </row>
    <row r="42" spans="1:8" x14ac:dyDescent="0.25">
      <c r="A42" s="31"/>
      <c r="B42" s="32"/>
      <c r="C42" s="2"/>
      <c r="D42" s="2"/>
      <c r="E42" s="2"/>
      <c r="F42" s="11"/>
      <c r="H42" s="2"/>
    </row>
    <row r="43" spans="1:8" x14ac:dyDescent="0.25">
      <c r="A43" s="26" t="s">
        <v>39</v>
      </c>
      <c r="B43" s="27"/>
      <c r="C43" s="21">
        <v>38684183</v>
      </c>
      <c r="D43" s="2"/>
      <c r="E43" s="3">
        <v>30295494</v>
      </c>
      <c r="F43" s="11"/>
      <c r="H43" s="5">
        <f>(+C43-E43)/E43</f>
        <v>0.27689560038202382</v>
      </c>
    </row>
    <row r="44" spans="1:8" x14ac:dyDescent="0.25">
      <c r="A44" s="26" t="s">
        <v>40</v>
      </c>
      <c r="B44" s="27"/>
      <c r="C44" s="21">
        <v>14718711</v>
      </c>
      <c r="D44" s="2"/>
      <c r="E44" s="3">
        <v>27951864</v>
      </c>
      <c r="F44" s="11"/>
      <c r="H44" s="5">
        <f t="shared" ref="H44:H78" si="7">(+C44-E44)/E44</f>
        <v>-0.47342649491998101</v>
      </c>
    </row>
    <row r="45" spans="1:8" x14ac:dyDescent="0.25">
      <c r="A45" s="26" t="s">
        <v>41</v>
      </c>
      <c r="B45" s="27"/>
      <c r="C45" s="21">
        <v>52571968</v>
      </c>
      <c r="D45" s="2"/>
      <c r="E45" s="3">
        <v>47626866</v>
      </c>
      <c r="F45" s="11"/>
      <c r="H45" s="5">
        <f t="shared" si="7"/>
        <v>0.10383009455209587</v>
      </c>
    </row>
    <row r="46" spans="1:8" x14ac:dyDescent="0.25">
      <c r="A46" s="26" t="s">
        <v>42</v>
      </c>
      <c r="B46" s="27"/>
      <c r="C46" s="21">
        <v>50926413</v>
      </c>
      <c r="D46" s="2"/>
      <c r="E46" s="3">
        <v>47118968</v>
      </c>
      <c r="F46" s="11"/>
      <c r="H46" s="5">
        <f t="shared" si="7"/>
        <v>8.0804931890698456E-2</v>
      </c>
    </row>
    <row r="47" spans="1:8" x14ac:dyDescent="0.25">
      <c r="A47" s="26" t="s">
        <v>43</v>
      </c>
      <c r="B47" s="27"/>
      <c r="C47" s="21">
        <v>147036</v>
      </c>
      <c r="D47" s="2"/>
      <c r="E47" s="3">
        <v>99388</v>
      </c>
      <c r="F47" s="11"/>
      <c r="H47" s="5">
        <f t="shared" si="7"/>
        <v>0.47941401376423715</v>
      </c>
    </row>
    <row r="48" spans="1:8" x14ac:dyDescent="0.25">
      <c r="A48" s="26" t="s">
        <v>44</v>
      </c>
      <c r="B48" s="27"/>
      <c r="C48" s="21">
        <v>10035447</v>
      </c>
      <c r="D48" s="2"/>
      <c r="E48" s="3">
        <v>23087081</v>
      </c>
      <c r="F48" s="11"/>
      <c r="H48" s="5">
        <f t="shared" si="7"/>
        <v>-0.565321965128463</v>
      </c>
    </row>
    <row r="49" spans="1:8" x14ac:dyDescent="0.25">
      <c r="A49" s="26" t="s">
        <v>45</v>
      </c>
      <c r="B49" s="27"/>
      <c r="C49" s="21">
        <v>53909342</v>
      </c>
      <c r="D49" s="2"/>
      <c r="E49" s="3">
        <v>58663700</v>
      </c>
      <c r="F49" s="11"/>
      <c r="H49" s="5">
        <f t="shared" si="7"/>
        <v>-8.1044291444283267E-2</v>
      </c>
    </row>
    <row r="50" spans="1:8" x14ac:dyDescent="0.25">
      <c r="A50" s="26" t="s">
        <v>46</v>
      </c>
      <c r="B50" s="27"/>
      <c r="C50" s="21">
        <v>14058624</v>
      </c>
      <c r="D50" s="2"/>
      <c r="E50" s="3">
        <v>27178000</v>
      </c>
      <c r="F50" s="11"/>
      <c r="H50" s="5">
        <f t="shared" si="7"/>
        <v>-0.48272043564647876</v>
      </c>
    </row>
    <row r="51" spans="1:8" x14ac:dyDescent="0.25">
      <c r="A51" s="26" t="s">
        <v>47</v>
      </c>
      <c r="B51" s="27"/>
      <c r="C51" s="21">
        <v>13420869</v>
      </c>
      <c r="D51" s="2"/>
      <c r="E51" s="3">
        <v>18153575</v>
      </c>
      <c r="F51" s="11"/>
      <c r="H51" s="5">
        <f t="shared" si="7"/>
        <v>-0.26070380076651567</v>
      </c>
    </row>
    <row r="52" spans="1:8" ht="15.75" thickBot="1" x14ac:dyDescent="0.3">
      <c r="A52" s="33" t="s">
        <v>48</v>
      </c>
      <c r="B52" s="34"/>
      <c r="C52" s="23">
        <v>2756532</v>
      </c>
      <c r="D52" s="4"/>
      <c r="E52" s="9">
        <v>5024510</v>
      </c>
      <c r="F52" s="13"/>
      <c r="H52" s="5">
        <f t="shared" si="7"/>
        <v>-0.45138292092164212</v>
      </c>
    </row>
    <row r="53" spans="1:8" x14ac:dyDescent="0.25">
      <c r="A53" s="35"/>
      <c r="B53" s="36"/>
      <c r="C53" s="16"/>
      <c r="D53" s="1"/>
      <c r="E53" s="17"/>
      <c r="F53" s="10"/>
      <c r="H53" s="1"/>
    </row>
    <row r="54" spans="1:8" x14ac:dyDescent="0.25">
      <c r="A54" s="28"/>
      <c r="B54" s="27"/>
      <c r="C54" s="2">
        <v>2004</v>
      </c>
      <c r="D54" s="2"/>
      <c r="E54" s="2">
        <v>2003</v>
      </c>
      <c r="F54" s="11"/>
      <c r="H54" s="5"/>
    </row>
    <row r="55" spans="1:8" ht="15.75" thickBot="1" x14ac:dyDescent="0.3">
      <c r="A55" s="29" t="s">
        <v>51</v>
      </c>
      <c r="B55" s="30"/>
      <c r="C55" s="7"/>
      <c r="D55" s="7"/>
      <c r="E55" s="7"/>
      <c r="F55" s="14"/>
      <c r="H55" s="7"/>
    </row>
    <row r="56" spans="1:8" x14ac:dyDescent="0.25">
      <c r="A56" s="31"/>
      <c r="B56" s="32"/>
      <c r="C56" s="8" t="s">
        <v>50</v>
      </c>
      <c r="D56" s="8"/>
      <c r="E56" s="8" t="s">
        <v>50</v>
      </c>
      <c r="F56" s="15"/>
      <c r="H56" s="8"/>
    </row>
    <row r="57" spans="1:8" x14ac:dyDescent="0.25">
      <c r="A57" s="26" t="s">
        <v>52</v>
      </c>
      <c r="B57" s="27"/>
      <c r="C57" s="5">
        <f>+C26/C39</f>
        <v>0.28424321104765271</v>
      </c>
      <c r="D57" s="2"/>
      <c r="E57" s="5">
        <f>+E26/E39</f>
        <v>0.30168171859098969</v>
      </c>
      <c r="F57" s="11"/>
      <c r="H57" s="5">
        <f>+C57-E57</f>
        <v>-1.7438507543336979E-2</v>
      </c>
    </row>
    <row r="58" spans="1:8" x14ac:dyDescent="0.25">
      <c r="A58" s="26" t="s">
        <v>53</v>
      </c>
      <c r="B58" s="27"/>
      <c r="C58" s="5">
        <f>SUM(C28:C29)/C26</f>
        <v>0.7060945691300875</v>
      </c>
      <c r="D58" s="2"/>
      <c r="E58" s="5">
        <f>SUM(E28:E29)/E26</f>
        <v>0.68618694093145083</v>
      </c>
      <c r="F58" s="11"/>
      <c r="H58" s="5">
        <f t="shared" ref="H58:H59" si="8">+C58-E58</f>
        <v>1.9907628198636673E-2</v>
      </c>
    </row>
    <row r="59" spans="1:8" x14ac:dyDescent="0.25">
      <c r="A59" s="26" t="s">
        <v>54</v>
      </c>
      <c r="B59" s="27"/>
      <c r="C59" s="5">
        <f>+C29/C26</f>
        <v>2.5421588363291886E-4</v>
      </c>
      <c r="D59" s="2"/>
      <c r="E59" s="5">
        <f>+E29/E26</f>
        <v>2.4371808434908346E-4</v>
      </c>
      <c r="F59" s="11"/>
      <c r="H59" s="5">
        <f t="shared" si="8"/>
        <v>1.0497799283835398E-5</v>
      </c>
    </row>
    <row r="60" spans="1:8" x14ac:dyDescent="0.25">
      <c r="A60" s="28"/>
      <c r="B60" s="27"/>
      <c r="C60" s="2"/>
      <c r="D60" s="2"/>
      <c r="E60" s="2"/>
      <c r="F60" s="11"/>
      <c r="H60" s="2"/>
    </row>
    <row r="61" spans="1:8" ht="15.75" thickBot="1" x14ac:dyDescent="0.3">
      <c r="A61" s="29" t="s">
        <v>55</v>
      </c>
      <c r="B61" s="30"/>
      <c r="C61" s="7"/>
      <c r="D61" s="7"/>
      <c r="E61" s="7"/>
      <c r="F61" s="14"/>
      <c r="H61" s="7"/>
    </row>
    <row r="62" spans="1:8" x14ac:dyDescent="0.25">
      <c r="A62" s="31"/>
      <c r="B62" s="32"/>
      <c r="C62" s="8"/>
      <c r="D62" s="8"/>
      <c r="E62" s="8"/>
      <c r="F62" s="15"/>
      <c r="H62" s="8"/>
    </row>
    <row r="63" spans="1:8" x14ac:dyDescent="0.25">
      <c r="A63" s="26" t="s">
        <v>68</v>
      </c>
      <c r="B63" s="27"/>
      <c r="C63" s="5">
        <f>+C20/C44</f>
        <v>3.2689547338758132E-2</v>
      </c>
      <c r="D63" s="2"/>
      <c r="E63" s="5">
        <f>+E20/E44</f>
        <v>0.13510497904540464</v>
      </c>
      <c r="F63" s="11"/>
      <c r="H63" s="5">
        <f>+C63-E63</f>
        <v>-0.10241543170664651</v>
      </c>
    </row>
    <row r="64" spans="1:8" x14ac:dyDescent="0.25">
      <c r="A64" s="26" t="s">
        <v>56</v>
      </c>
      <c r="B64" s="27"/>
      <c r="C64" s="5">
        <f>+C18/C44</f>
        <v>0.81254180478168236</v>
      </c>
      <c r="D64" s="2"/>
      <c r="E64" s="5">
        <f>+E18/E44</f>
        <v>1.0053002189764517</v>
      </c>
      <c r="F64" s="11"/>
      <c r="H64" s="5">
        <f t="shared" ref="H63:H66" si="9">+C64-E64</f>
        <v>-0.19275841419476936</v>
      </c>
    </row>
    <row r="65" spans="1:8" x14ac:dyDescent="0.25">
      <c r="A65" s="26" t="s">
        <v>69</v>
      </c>
      <c r="B65" s="27"/>
      <c r="C65" s="5">
        <f>+C26/C16</f>
        <v>0.35706389399099381</v>
      </c>
      <c r="D65" s="2"/>
      <c r="E65" s="5">
        <f>+E26/E16</f>
        <v>0.45158052370155843</v>
      </c>
      <c r="F65" s="11"/>
      <c r="H65" s="5">
        <f t="shared" si="9"/>
        <v>-9.4516629710564626E-2</v>
      </c>
    </row>
    <row r="66" spans="1:8" x14ac:dyDescent="0.25">
      <c r="A66" s="26" t="s">
        <v>70</v>
      </c>
      <c r="B66" s="27"/>
      <c r="C66" s="5">
        <f>(C43+C26)/C16</f>
        <v>0.73524527210502422</v>
      </c>
      <c r="D66" s="2"/>
      <c r="E66" s="5">
        <f>(E43+E26)/E16</f>
        <v>0.81068356992083401</v>
      </c>
      <c r="F66" s="11"/>
      <c r="H66" s="5">
        <f t="shared" si="9"/>
        <v>-7.5438297815809796E-2</v>
      </c>
    </row>
    <row r="67" spans="1:8" x14ac:dyDescent="0.25">
      <c r="A67" s="28"/>
      <c r="B67" s="27"/>
      <c r="C67" s="2"/>
      <c r="D67" s="2"/>
      <c r="E67" s="2"/>
      <c r="F67" s="11"/>
      <c r="H67" s="2"/>
    </row>
    <row r="68" spans="1:8" ht="15.75" thickBot="1" x14ac:dyDescent="0.3">
      <c r="A68" s="29" t="s">
        <v>57</v>
      </c>
      <c r="B68" s="30"/>
      <c r="C68" s="7"/>
      <c r="D68" s="7"/>
      <c r="E68" s="7"/>
      <c r="F68" s="14"/>
      <c r="H68" s="7"/>
    </row>
    <row r="69" spans="1:8" x14ac:dyDescent="0.25">
      <c r="A69" s="31"/>
      <c r="B69" s="32"/>
      <c r="C69" s="8"/>
      <c r="D69" s="8"/>
      <c r="E69" s="8"/>
      <c r="F69" s="15"/>
      <c r="H69" s="8"/>
    </row>
    <row r="70" spans="1:8" x14ac:dyDescent="0.25">
      <c r="A70" s="26" t="s">
        <v>58</v>
      </c>
      <c r="B70" s="27"/>
      <c r="C70" s="5">
        <f>+C10/C26</f>
        <v>-4.5053981517670191E-2</v>
      </c>
      <c r="D70" s="2"/>
      <c r="E70" s="5">
        <f>+E10/E26</f>
        <v>-1.3331576078260252E-2</v>
      </c>
      <c r="F70" s="11"/>
      <c r="H70" s="5">
        <f t="shared" ref="H70:H72" si="10">+C70-E70</f>
        <v>-3.1722405439409941E-2</v>
      </c>
    </row>
    <row r="71" spans="1:8" x14ac:dyDescent="0.25">
      <c r="A71" s="26" t="s">
        <v>59</v>
      </c>
      <c r="B71" s="27"/>
      <c r="C71" s="5">
        <f>(C10+C47)/C39</f>
        <v>-1.1662002456623952E-2</v>
      </c>
      <c r="D71" s="2"/>
      <c r="E71" s="5">
        <f>(E10+E47)/E39</f>
        <v>-3.2348673034402913E-3</v>
      </c>
      <c r="F71" s="11"/>
      <c r="H71" s="5">
        <f t="shared" si="10"/>
        <v>-8.4271351531836607E-3</v>
      </c>
    </row>
    <row r="72" spans="1:8" x14ac:dyDescent="0.25">
      <c r="A72" s="26" t="s">
        <v>60</v>
      </c>
      <c r="B72" s="27"/>
      <c r="C72" s="5">
        <f>+C10/C3</f>
        <v>-4.1988276846465576E-2</v>
      </c>
      <c r="D72" s="2"/>
      <c r="E72" s="5">
        <f>+E10/E3</f>
        <v>-1.3945277736989026E-2</v>
      </c>
      <c r="F72" s="11"/>
      <c r="H72" s="5">
        <f t="shared" si="10"/>
        <v>-2.8042999109476552E-2</v>
      </c>
    </row>
    <row r="73" spans="1:8" x14ac:dyDescent="0.25">
      <c r="A73" s="28"/>
      <c r="B73" s="27"/>
      <c r="C73" s="2"/>
      <c r="D73" s="2"/>
      <c r="E73" s="2"/>
      <c r="F73" s="11"/>
      <c r="H73" s="2"/>
    </row>
    <row r="74" spans="1:8" ht="15.75" thickBot="1" x14ac:dyDescent="0.3">
      <c r="A74" s="29" t="s">
        <v>61</v>
      </c>
      <c r="B74" s="30"/>
      <c r="C74" s="7"/>
      <c r="D74" s="7"/>
      <c r="E74" s="7"/>
      <c r="F74" s="14"/>
      <c r="H74" s="7"/>
    </row>
    <row r="75" spans="1:8" x14ac:dyDescent="0.25">
      <c r="A75" s="31"/>
      <c r="B75" s="32"/>
      <c r="C75" s="8"/>
      <c r="D75" s="8"/>
      <c r="E75" s="8"/>
      <c r="F75" s="15"/>
      <c r="H75" s="8"/>
    </row>
    <row r="76" spans="1:8" x14ac:dyDescent="0.25">
      <c r="A76" s="26" t="s">
        <v>62</v>
      </c>
      <c r="B76" s="27"/>
      <c r="C76" s="5">
        <f>+C52/(C3+C4)</f>
        <v>6.5764546142341604E-2</v>
      </c>
      <c r="D76" s="2"/>
      <c r="E76" s="5">
        <f>+E52/(E3+E4)</f>
        <v>0.12616379877801773</v>
      </c>
      <c r="F76" s="11"/>
      <c r="H76" s="5">
        <f>+C76-E76</f>
        <v>-6.0399252635676123E-2</v>
      </c>
    </row>
    <row r="77" spans="1:8" x14ac:dyDescent="0.25">
      <c r="A77" s="26" t="s">
        <v>63</v>
      </c>
      <c r="B77" s="27"/>
      <c r="C77" s="5">
        <f>+C6/SUM(C5:C8)</f>
        <v>0.6488289312162121</v>
      </c>
      <c r="D77" s="2"/>
      <c r="E77" s="5">
        <f>+E6/SUM(E5:E8)</f>
        <v>0.63220541384520212</v>
      </c>
      <c r="F77" s="11"/>
      <c r="H77" s="5">
        <f t="shared" ref="H77:H78" si="11">+C77-E77</f>
        <v>1.6623517371009977E-2</v>
      </c>
    </row>
    <row r="78" spans="1:8" ht="15.75" thickBot="1" x14ac:dyDescent="0.3">
      <c r="A78" s="24" t="s">
        <v>64</v>
      </c>
      <c r="B78" s="25"/>
      <c r="C78" s="51">
        <f>SUM(C3:C4)/SUM(C5:C8)</f>
        <v>0.85643426173649928</v>
      </c>
      <c r="D78" s="7"/>
      <c r="E78" s="51">
        <f>SUM(E3:E4)/SUM(E5:E8)</f>
        <v>0.83802845383038804</v>
      </c>
      <c r="F78" s="14"/>
      <c r="H78" s="51">
        <f t="shared" si="11"/>
        <v>1.8405807906111238E-2</v>
      </c>
    </row>
  </sheetData>
  <mergeCells count="59">
    <mergeCell ref="A6:B6"/>
    <mergeCell ref="A1:B1"/>
    <mergeCell ref="A2:B2"/>
    <mergeCell ref="A3:B3"/>
    <mergeCell ref="A4:B4"/>
    <mergeCell ref="A5:B5"/>
    <mergeCell ref="A24:B24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22:B22"/>
    <mergeCell ref="A23:B23"/>
    <mergeCell ref="A49:B49"/>
    <mergeCell ref="A25:B25"/>
    <mergeCell ref="A39:B39"/>
    <mergeCell ref="A40:B40"/>
    <mergeCell ref="A41:B41"/>
    <mergeCell ref="A42:B42"/>
    <mergeCell ref="A43:B43"/>
    <mergeCell ref="A44:B44"/>
    <mergeCell ref="A45:B45"/>
    <mergeCell ref="A46:B46"/>
    <mergeCell ref="A47:B47"/>
    <mergeCell ref="A48:B48"/>
    <mergeCell ref="A50:B50"/>
    <mergeCell ref="A51:B51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67:B67"/>
    <mergeCell ref="A72:B72"/>
    <mergeCell ref="A68:B68"/>
    <mergeCell ref="A69:B69"/>
    <mergeCell ref="A70:B70"/>
    <mergeCell ref="A71:B71"/>
    <mergeCell ref="A78:B78"/>
    <mergeCell ref="A73:B73"/>
    <mergeCell ref="A74:B74"/>
    <mergeCell ref="A75:B75"/>
    <mergeCell ref="A76:B76"/>
    <mergeCell ref="A77:B77"/>
  </mergeCells>
  <printOptions headings="1"/>
  <pageMargins left="0.7" right="0.7" top="0.78740157499999996" bottom="0.78740157499999996" header="0.3" footer="0.3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Klinikum Südstadt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Svenja Elsner</dc:creator>
  <cp:lastModifiedBy>Admin</cp:lastModifiedBy>
  <cp:lastPrinted>2012-01-12T19:40:23Z</cp:lastPrinted>
  <dcterms:created xsi:type="dcterms:W3CDTF">2012-01-12T17:41:11Z</dcterms:created>
  <dcterms:modified xsi:type="dcterms:W3CDTF">2012-01-12T23:28:45Z</dcterms:modified>
</cp:coreProperties>
</file>