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75" windowWidth="16395" windowHeight="10995" activeTab="1"/>
  </bookViews>
  <sheets>
    <sheet name="Hinweis" sheetId="4" r:id="rId1"/>
    <sheet name="Umfrage" sheetId="2" r:id="rId2"/>
    <sheet name="Auswertung" sheetId="3" state="hidden" r:id="rId3"/>
    <sheet name="INI" sheetId="1" state="hidden" r:id="rId4"/>
  </sheets>
  <definedNames>
    <definedName name="AMemo1">Umfrage!$A$7</definedName>
    <definedName name="AMemo10">Umfrage!$A$43</definedName>
    <definedName name="AMemo11">Umfrage!$A$47</definedName>
    <definedName name="AMemo2">Umfrage!$A$11</definedName>
    <definedName name="AMemo3">Umfrage!$A$15</definedName>
    <definedName name="AMemo4">Umfrage!$A$19</definedName>
    <definedName name="AMemo5">Umfrage!$A$23</definedName>
    <definedName name="AMemo6">Umfrage!$A$27</definedName>
    <definedName name="AMemo7">Umfrage!$A$31</definedName>
    <definedName name="AMemo8">Umfrage!$A$35</definedName>
    <definedName name="AMemo9">Umfrage!$A$39</definedName>
    <definedName name="AText1">Umfrage!$B$5</definedName>
    <definedName name="AText10">Umfrage!$B$41</definedName>
    <definedName name="AText11">Umfrage!$B$45</definedName>
    <definedName name="AText2">Umfrage!$B$9</definedName>
    <definedName name="AText3">Umfrage!$B$13</definedName>
    <definedName name="AText4">Umfrage!$B$17</definedName>
    <definedName name="AText5">Umfrage!$B$21</definedName>
    <definedName name="AText6">Umfrage!$B$25</definedName>
    <definedName name="AText7">Umfrage!$B$29</definedName>
    <definedName name="AText8">Umfrage!$B$33</definedName>
    <definedName name="AText9">Umfrage!$B$37</definedName>
    <definedName name="AWert1">Umfrage!$G$6</definedName>
    <definedName name="AWert10">Umfrage!$G$42</definedName>
    <definedName name="AWert11">Umfrage!$G$46</definedName>
    <definedName name="AWert2">Umfrage!$G$10</definedName>
    <definedName name="AWert3">Umfrage!$G$14</definedName>
    <definedName name="AWert4">Umfrage!$G$18</definedName>
    <definedName name="AWert5">Umfrage!$G$22</definedName>
    <definedName name="AWert6">Umfrage!$G$26</definedName>
    <definedName name="AWert7">Umfrage!$G$30</definedName>
    <definedName name="AWert8">Umfrage!$G$34</definedName>
    <definedName name="AWert9">Umfrage!$G$38</definedName>
    <definedName name="DDatum">Umfrage!$D$2</definedName>
    <definedName name="_xlnm.Print_Area" localSheetId="1">Umfrage!$A$1:$H$48</definedName>
    <definedName name="Ident">INI!$E$4</definedName>
    <definedName name="MAT_Liste">OFFSET(MAT_Start,1,0,COUNTA(INI!$A:$A)-5,1)</definedName>
    <definedName name="MAT_Start">INI!$A$7</definedName>
    <definedName name="Mitarbeiter">Umfrage!$B$2</definedName>
    <definedName name="Standort">INI!$A$4</definedName>
    <definedName name="Thema">INI!$B$4</definedName>
  </definedNames>
  <calcPr calcId="145621"/>
</workbook>
</file>

<file path=xl/calcChain.xml><?xml version="1.0" encoding="utf-8"?>
<calcChain xmlns="http://schemas.openxmlformats.org/spreadsheetml/2006/main">
  <c r="F46" i="2" l="1"/>
  <c r="D46" i="2"/>
  <c r="B46" i="2"/>
  <c r="F42" i="2"/>
  <c r="D42" i="2"/>
  <c r="B42" i="2"/>
  <c r="F38" i="2"/>
  <c r="D38" i="2"/>
  <c r="B38" i="2"/>
  <c r="F34" i="2"/>
  <c r="D34" i="2"/>
  <c r="B34" i="2"/>
  <c r="F30" i="2"/>
  <c r="D30" i="2"/>
  <c r="B30" i="2"/>
  <c r="F26" i="2"/>
  <c r="D26" i="2"/>
  <c r="B26" i="2"/>
  <c r="F22" i="2"/>
  <c r="D22" i="2"/>
  <c r="B22" i="2"/>
  <c r="F18" i="2"/>
  <c r="D18" i="2"/>
  <c r="B18" i="2"/>
  <c r="F14" i="2"/>
  <c r="D14" i="2"/>
  <c r="B14" i="2"/>
  <c r="F10" i="2"/>
  <c r="D10" i="2"/>
  <c r="B10" i="2"/>
  <c r="F6" i="2"/>
  <c r="D6" i="2"/>
  <c r="B6" i="2"/>
  <c r="F13" i="3"/>
  <c r="F12" i="3"/>
  <c r="F11" i="3"/>
  <c r="D9" i="3"/>
  <c r="C9" i="3"/>
  <c r="B9" i="3"/>
  <c r="H3" i="3" l="1"/>
  <c r="V3" i="3"/>
  <c r="U3" i="3"/>
  <c r="T3" i="3"/>
  <c r="R3" i="3"/>
  <c r="Q3" i="3"/>
  <c r="S3" i="3"/>
  <c r="P3" i="3"/>
  <c r="O3" i="3"/>
  <c r="N3" i="3"/>
  <c r="M3" i="3"/>
  <c r="L3" i="3"/>
  <c r="K3" i="3"/>
  <c r="J3" i="3"/>
  <c r="I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G3" i="3"/>
  <c r="F3" i="3"/>
  <c r="E3" i="3"/>
  <c r="D3" i="3"/>
  <c r="A3" i="3"/>
  <c r="C3" i="3"/>
  <c r="B3" i="3"/>
  <c r="H46" i="2"/>
  <c r="H42" i="2"/>
  <c r="H38" i="2"/>
  <c r="H34" i="2"/>
  <c r="H30" i="2"/>
  <c r="H26" i="2"/>
  <c r="H22" i="2"/>
  <c r="H18" i="2"/>
  <c r="H14" i="2"/>
  <c r="H10" i="2"/>
  <c r="H6" i="2"/>
  <c r="C19" i="3"/>
  <c r="C18" i="3"/>
  <c r="C17" i="3"/>
  <c r="D19" i="3"/>
  <c r="C11" i="3"/>
  <c r="C14" i="3"/>
  <c r="B11" i="3"/>
  <c r="D18" i="3"/>
  <c r="C21" i="3"/>
  <c r="D17" i="3"/>
  <c r="C20" i="3"/>
  <c r="C13" i="3"/>
  <c r="D12" i="3"/>
  <c r="D14" i="3"/>
  <c r="D11" i="3"/>
  <c r="C16" i="3"/>
  <c r="D15" i="3"/>
  <c r="C12" i="3"/>
  <c r="D21" i="3"/>
  <c r="D20" i="3"/>
  <c r="C15" i="3"/>
  <c r="D13" i="3"/>
  <c r="D16" i="3"/>
  <c r="G12" i="3" l="1"/>
  <c r="G11" i="3"/>
  <c r="B3" i="2"/>
  <c r="B17" i="3"/>
  <c r="B12" i="3"/>
  <c r="B15" i="3"/>
  <c r="B19" i="3"/>
  <c r="B20" i="3"/>
  <c r="B14" i="3"/>
  <c r="B18" i="3"/>
  <c r="B16" i="3"/>
  <c r="B13" i="3"/>
  <c r="B21" i="3"/>
  <c r="G13" i="3" l="1"/>
</calcChain>
</file>

<file path=xl/sharedStrings.xml><?xml version="1.0" encoding="utf-8"?>
<sst xmlns="http://schemas.openxmlformats.org/spreadsheetml/2006/main" count="115" uniqueCount="112">
  <si>
    <t>Arbeitsatmosphäre - Konfiguration</t>
  </si>
  <si>
    <t>Thema</t>
  </si>
  <si>
    <t>Köln</t>
  </si>
  <si>
    <t>Mitarbeiter in den Teams</t>
  </si>
  <si>
    <t>Bewertung</t>
  </si>
  <si>
    <t>MA-T</t>
  </si>
  <si>
    <t>Wert</t>
  </si>
  <si>
    <t>Text</t>
  </si>
  <si>
    <t>keine Angabe</t>
  </si>
  <si>
    <t>trifft zu</t>
  </si>
  <si>
    <t>Anderson</t>
  </si>
  <si>
    <t>trifft teilweise zu</t>
  </si>
  <si>
    <t>Bachmeier</t>
  </si>
  <si>
    <t>trifft nicht zu</t>
  </si>
  <si>
    <t>Bedrich</t>
  </si>
  <si>
    <t>Bredel</t>
  </si>
  <si>
    <t>Franke</t>
  </si>
  <si>
    <t>Fröhlich</t>
  </si>
  <si>
    <t>Gerlach</t>
  </si>
  <si>
    <t>Grothe</t>
  </si>
  <si>
    <t>Holzmann</t>
  </si>
  <si>
    <t>Jansen</t>
  </si>
  <si>
    <t>Jenrich</t>
  </si>
  <si>
    <t>Konradi</t>
  </si>
  <si>
    <t>Lamprecht</t>
  </si>
  <si>
    <t>Maier</t>
  </si>
  <si>
    <t>Mindenbach</t>
  </si>
  <si>
    <t>Müller</t>
  </si>
  <si>
    <t>Unverzagt</t>
  </si>
  <si>
    <t>Wimmer</t>
  </si>
  <si>
    <t>Standort</t>
  </si>
  <si>
    <t>08/2012</t>
  </si>
  <si>
    <t>Unternehmensumfrage 2012</t>
  </si>
  <si>
    <t>Mitarbeiterumfrage</t>
  </si>
  <si>
    <t>Erstellt von:</t>
  </si>
  <si>
    <t>Datum:</t>
  </si>
  <si>
    <t>Thema:</t>
  </si>
  <si>
    <t>Bitte bewerten Sie die nachfolgenden Aussagen:</t>
  </si>
  <si>
    <t>Aussage 1</t>
  </si>
  <si>
    <t>Die organisatorische Unterstützung in meinem Arbeitsbereich macht es mir leicht, mich auf die Erledigung meiner Aufgaben zu konzentrieren.</t>
  </si>
  <si>
    <t>Aussage 2</t>
  </si>
  <si>
    <t>Ich habe jederzeit die wichtigsten Informationen, die ich für meine tägliche Arbeit brauche.</t>
  </si>
  <si>
    <t>Aussage 3</t>
  </si>
  <si>
    <t>In unserem Unternehmen ist es selbstverständlich, dass wir unsere Erfahrungen und unser Wissen untereinander austauschen.</t>
  </si>
  <si>
    <t>Aussage 4</t>
  </si>
  <si>
    <t>Aussage 5</t>
  </si>
  <si>
    <t>Fehler werden konstruktiv analysiert und genutzt, um daraus zu lernen.</t>
  </si>
  <si>
    <t>Aussage 6</t>
  </si>
  <si>
    <t>Aussage 7</t>
  </si>
  <si>
    <t>Aussage 8</t>
  </si>
  <si>
    <t>Aussage 9</t>
  </si>
  <si>
    <t>Aussage 10</t>
  </si>
  <si>
    <t>Ich wünsche mir mehr inner- oder außerbetriebliche Weiterbildungsangebote.</t>
  </si>
  <si>
    <t>Aussage 11</t>
  </si>
  <si>
    <t>Alles in allem bin ich zufrieden mit der Stelle in meinem Unternehmen.</t>
  </si>
  <si>
    <t>Datensatz zum Abschicken in eine Datenbank</t>
  </si>
  <si>
    <t>Datum</t>
  </si>
  <si>
    <t>Bearbeiter</t>
  </si>
  <si>
    <t>ID</t>
  </si>
  <si>
    <t>Aussage1</t>
  </si>
  <si>
    <t>A1_Wert</t>
  </si>
  <si>
    <t>A1_Memo</t>
  </si>
  <si>
    <t>Aussage2</t>
  </si>
  <si>
    <t>A2_Wert</t>
  </si>
  <si>
    <t>A2_Memo</t>
  </si>
  <si>
    <t>Aussage3</t>
  </si>
  <si>
    <t>A3_Wert</t>
  </si>
  <si>
    <t>A3_Memo</t>
  </si>
  <si>
    <t>Aussage4</t>
  </si>
  <si>
    <t>A4_Wert</t>
  </si>
  <si>
    <t>A4_Memo</t>
  </si>
  <si>
    <t>Aussage5</t>
  </si>
  <si>
    <t>Aussage6</t>
  </si>
  <si>
    <t>A6_Wert</t>
  </si>
  <si>
    <t>A6_Memo</t>
  </si>
  <si>
    <t>Aussage7</t>
  </si>
  <si>
    <t>A7_Wert</t>
  </si>
  <si>
    <t>A7_Memo</t>
  </si>
  <si>
    <t>Aussage8</t>
  </si>
  <si>
    <t>A8_Wert</t>
  </si>
  <si>
    <t>A8_Memo</t>
  </si>
  <si>
    <t>Aussage9</t>
  </si>
  <si>
    <t>A9_Wert</t>
  </si>
  <si>
    <t>A9_Memo</t>
  </si>
  <si>
    <t>Aussage10</t>
  </si>
  <si>
    <t>A10_Wert</t>
  </si>
  <si>
    <t>A10_Memo</t>
  </si>
  <si>
    <t>Aussage11</t>
  </si>
  <si>
    <t>A11_Wert</t>
  </si>
  <si>
    <t>A11_Memo</t>
  </si>
  <si>
    <t>Von der Qualität der Dienstleistungen/Produkte unseres Unternehmens bin ich überzeugt.</t>
  </si>
  <si>
    <t>A5_Wert</t>
  </si>
  <si>
    <t>A5_Memo</t>
  </si>
  <si>
    <t>Tabellen für Grafikauswertung</t>
  </si>
  <si>
    <t>Häufigkeit</t>
  </si>
  <si>
    <t>Bitte speichern Sie die ausgefüllte Arbeitsmappe in den Ordner T:\Projekte\Umfragen\Ergebnisse\.</t>
  </si>
  <si>
    <t>an der bereits gespeicherten Umfragemappen.</t>
  </si>
  <si>
    <t>Beispiel:</t>
  </si>
  <si>
    <r>
      <t xml:space="preserve">Sie speichern dann unter </t>
    </r>
    <r>
      <rPr>
        <i/>
        <sz val="10"/>
        <rFont val="Arial"/>
        <family val="2"/>
      </rPr>
      <t>Umfrage4.xls</t>
    </r>
    <r>
      <rPr>
        <sz val="11"/>
        <color theme="1"/>
        <rFont val="Calibri"/>
        <family val="2"/>
        <scheme val="minor"/>
      </rPr>
      <t>.</t>
    </r>
  </si>
  <si>
    <t>Wichtig bei anonymer Teilnahme:</t>
  </si>
  <si>
    <t>Wenn Sie anonym an der Umfrage teilnehmen möchten, wählen Sie im Umfrageblatt unter</t>
  </si>
  <si>
    <r>
      <t>"Erstellt von" den ersten Eintrag "keine Angabe" aus.</t>
    </r>
    <r>
      <rPr>
        <b/>
        <sz val="10"/>
        <rFont val="Arial"/>
        <family val="2"/>
      </rPr>
      <t xml:space="preserve"> Löschen Sie vor dem Speichern</t>
    </r>
    <r>
      <rPr>
        <sz val="11"/>
        <color theme="1"/>
        <rFont val="Calibri"/>
        <family val="2"/>
        <scheme val="minor"/>
      </rPr>
      <t xml:space="preserve"> Ihrer</t>
    </r>
  </si>
  <si>
    <t>Vielen Dank!</t>
  </si>
  <si>
    <t>Zur Umfrage</t>
  </si>
  <si>
    <r>
      <t>Als Dateiname legen Sie "</t>
    </r>
    <r>
      <rPr>
        <b/>
        <sz val="10"/>
        <rFont val="Arial"/>
        <family val="2"/>
      </rPr>
      <t>UmfrageX.xlsx</t>
    </r>
    <r>
      <rPr>
        <sz val="11"/>
        <color theme="1"/>
        <rFont val="Calibri"/>
        <family val="2"/>
        <scheme val="minor"/>
      </rPr>
      <t>" fest. Dabei ist "X" die nächste freie Nummer, berechnet</t>
    </r>
  </si>
  <si>
    <r>
      <t xml:space="preserve">Es sind bereits die Mappen </t>
    </r>
    <r>
      <rPr>
        <i/>
        <sz val="10"/>
        <rFont val="Arial"/>
        <family val="2"/>
      </rPr>
      <t>Umfrage1.xlsx</t>
    </r>
    <r>
      <rPr>
        <sz val="11"/>
        <color theme="1"/>
        <rFont val="Calibri"/>
        <family val="2"/>
        <scheme val="minor"/>
      </rPr>
      <t>, Umfrage2.xlsx und Umfrage3.xlsx gespeichert.</t>
    </r>
  </si>
  <si>
    <t xml:space="preserve">Arbeitsmappe in den Eigenschaften (zu finden unter Datei/Informationen/Erweiterte Eigenschaften) </t>
  </si>
  <si>
    <t>Ihren Benutzernamen im Feld "Autor".</t>
  </si>
  <si>
    <t>Verantwortlichkeiten und Kompetenzen im Unternehmen sind für jeden transparent.</t>
  </si>
  <si>
    <t>Mein/e direkte/r Vorgesetzte/r gibt mir regelmäßig Feedback zu meinen Leistungen.</t>
  </si>
  <si>
    <t>Mein/e direkte/r Vorgesetzte/r verhält sich mir gegenüber wertschätzend.</t>
  </si>
  <si>
    <t>Mein/e direkte/r Vorgesetzte/r unterstützt mich in meiner beruflichen Entwicklung.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</si>
</sst>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Aussage&quot;* 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1"/>
      <color indexed="9"/>
      <name val="Arial"/>
      <family val="2"/>
    </font>
    <font>
      <b/>
      <sz val="20"/>
      <color indexed="9"/>
      <name val="Arial"/>
      <family val="2"/>
    </font>
    <font>
      <b/>
      <i/>
      <sz val="12"/>
      <name val="Arial"/>
      <family val="2"/>
    </font>
    <font>
      <b/>
      <sz val="10"/>
      <color indexed="9"/>
      <name val="Arial"/>
      <family val="2"/>
    </font>
    <font>
      <sz val="20"/>
      <name val="Wingdings"/>
      <charset val="2"/>
    </font>
    <font>
      <sz val="20"/>
      <name val="Arial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u/>
      <sz val="10"/>
      <name val="Arial"/>
      <family val="2"/>
    </font>
    <font>
      <u/>
      <sz val="10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locked="0"/>
    </xf>
    <xf numFmtId="49" fontId="1" fillId="0" borderId="0" xfId="1" applyNumberFormat="1" applyProtection="1">
      <protection locked="0"/>
    </xf>
    <xf numFmtId="0" fontId="1" fillId="0" borderId="3" xfId="1" applyBorder="1" applyProtection="1">
      <protection locked="0"/>
    </xf>
    <xf numFmtId="0" fontId="1" fillId="0" borderId="0" xfId="1" applyBorder="1"/>
    <xf numFmtId="0" fontId="4" fillId="3" borderId="0" xfId="1" applyFont="1" applyFill="1"/>
    <xf numFmtId="0" fontId="1" fillId="3" borderId="0" xfId="1" applyFill="1"/>
    <xf numFmtId="0" fontId="2" fillId="3" borderId="0" xfId="1" applyFont="1" applyFill="1" applyBorder="1"/>
    <xf numFmtId="0" fontId="2" fillId="3" borderId="1" xfId="1" applyFont="1" applyFill="1" applyBorder="1"/>
    <xf numFmtId="0" fontId="2" fillId="3" borderId="2" xfId="1" applyFont="1" applyFill="1" applyBorder="1"/>
    <xf numFmtId="0" fontId="4" fillId="3" borderId="1" xfId="1" applyFont="1" applyFill="1" applyBorder="1"/>
    <xf numFmtId="0" fontId="1" fillId="3" borderId="0" xfId="1" applyFill="1" applyBorder="1" applyAlignment="1"/>
    <xf numFmtId="0" fontId="5" fillId="3" borderId="0" xfId="1" applyFont="1" applyFill="1" applyBorder="1" applyAlignment="1" applyProtection="1">
      <protection locked="0"/>
    </xf>
    <xf numFmtId="0" fontId="1" fillId="3" borderId="0" xfId="1" applyFont="1" applyFill="1" applyBorder="1" applyAlignment="1" applyProtection="1">
      <alignment horizontal="right"/>
    </xf>
    <xf numFmtId="14" fontId="5" fillId="3" borderId="0" xfId="1" applyNumberFormat="1" applyFont="1" applyFill="1" applyBorder="1" applyAlignment="1" applyProtection="1">
      <alignment horizontal="left"/>
      <protection locked="0"/>
    </xf>
    <xf numFmtId="0" fontId="1" fillId="3" borderId="0" xfId="1" applyNumberFormat="1" applyFont="1" applyFill="1" applyBorder="1" applyAlignment="1" applyProtection="1">
      <alignment vertical="center"/>
    </xf>
    <xf numFmtId="0" fontId="5" fillId="3" borderId="0" xfId="1" applyNumberFormat="1" applyFont="1" applyFill="1" applyBorder="1" applyAlignment="1">
      <alignment vertical="center"/>
    </xf>
    <xf numFmtId="0" fontId="4" fillId="3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Protection="1">
      <protection locked="0"/>
    </xf>
    <xf numFmtId="0" fontId="0" fillId="0" borderId="0" xfId="0" applyFill="1"/>
    <xf numFmtId="0" fontId="2" fillId="0" borderId="0" xfId="0" applyFont="1" applyFill="1"/>
    <xf numFmtId="0" fontId="6" fillId="4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Fill="1"/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8" borderId="9" xfId="0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0" fontId="0" fillId="7" borderId="9" xfId="0" applyFont="1" applyFill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0" fillId="6" borderId="12" xfId="0" applyFont="1" applyFill="1" applyBorder="1" applyAlignment="1">
      <alignment vertical="center"/>
    </xf>
    <xf numFmtId="0" fontId="12" fillId="0" borderId="0" xfId="0" applyFont="1"/>
    <xf numFmtId="0" fontId="13" fillId="5" borderId="0" xfId="0" applyFont="1" applyFill="1"/>
    <xf numFmtId="0" fontId="14" fillId="0" borderId="0" xfId="0" applyFont="1"/>
    <xf numFmtId="0" fontId="15" fillId="0" borderId="0" xfId="0" applyFont="1"/>
    <xf numFmtId="0" fontId="14" fillId="0" borderId="3" xfId="0" applyFont="1" applyFill="1" applyBorder="1" applyAlignment="1">
      <alignment vertical="center"/>
    </xf>
    <xf numFmtId="0" fontId="16" fillId="6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3" xfId="0" applyNumberFormat="1" applyFont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9" borderId="0" xfId="0" applyFont="1" applyFill="1"/>
    <xf numFmtId="0" fontId="17" fillId="0" borderId="0" xfId="0" applyFont="1"/>
    <xf numFmtId="0" fontId="18" fillId="0" borderId="0" xfId="2" applyAlignment="1" applyProtection="1">
      <protection locked="0"/>
    </xf>
    <xf numFmtId="0" fontId="9" fillId="4" borderId="0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6" fillId="2" borderId="0" xfId="1" applyFont="1" applyFill="1" applyBorder="1" applyAlignment="1">
      <alignment horizontal="left" vertical="center"/>
    </xf>
    <xf numFmtId="0" fontId="8" fillId="3" borderId="0" xfId="1" applyFont="1" applyFill="1" applyBorder="1" applyAlignment="1" applyProtection="1">
      <alignment vertical="center"/>
    </xf>
    <xf numFmtId="0" fontId="7" fillId="4" borderId="0" xfId="1" applyFont="1" applyFill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top"/>
    </xf>
  </cellXfs>
  <cellStyles count="3">
    <cellStyle name="Hyperlink" xfId="2" builtinId="8"/>
    <cellStyle name="Standard" xfId="0" builtinId="0"/>
    <cellStyle name="Standard 2" xfId="1"/>
  </cellStyles>
  <dxfs count="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indexed="21"/>
        </patternFill>
      </fill>
    </dxf>
    <dxf>
      <fill>
        <patternFill>
          <bgColor indexed="43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660733580826427E-2"/>
          <c:y val="3.7368123403342508E-2"/>
          <c:w val="0.94867892518630648"/>
          <c:h val="0.67413756118489054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B050"/>
                  </a:gs>
                  <a:gs pos="50000">
                    <a:srgbClr val="92D050"/>
                  </a:gs>
                  <a:gs pos="100000">
                    <a:srgbClr val="00B050"/>
                  </a:gs>
                </a:gsLst>
                <a:lin ang="0" scaled="1"/>
                <a:tileRect/>
              </a:gradFill>
            </c:spPr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FF00"/>
                  </a:gs>
                  <a:gs pos="50000">
                    <a:srgbClr val="FFFF99"/>
                  </a:gs>
                  <a:gs pos="100000">
                    <a:srgbClr val="FFFF00"/>
                  </a:gs>
                </a:gsLst>
                <a:lin ang="10800000" scaled="1"/>
                <a:tileRect/>
              </a:gradFill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rgbClr val="FF6600"/>
                  </a:gs>
                  <a:gs pos="100000">
                    <a:srgbClr val="FF0000"/>
                  </a:gs>
                </a:gsLst>
                <a:lin ang="10800000" scaled="1"/>
              </a:gradFill>
            </c:spPr>
          </c:dPt>
          <c:cat>
            <c:strRef>
              <c:f>Auswertung!$F$11:$F$13</c:f>
              <c:strCache>
                <c:ptCount val="3"/>
                <c:pt idx="0">
                  <c:v>trifft zu</c:v>
                </c:pt>
                <c:pt idx="1">
                  <c:v>trifft teilweise zu</c:v>
                </c:pt>
                <c:pt idx="2">
                  <c:v>trifft nicht zu</c:v>
                </c:pt>
              </c:strCache>
            </c:strRef>
          </c:cat>
          <c:val>
            <c:numRef>
              <c:f>Auswertung!$G$11:$G$13</c:f>
              <c:numCache>
                <c:formatCode>General</c:formatCode>
                <c:ptCount val="3"/>
                <c:pt idx="0">
                  <c:v>2</c:v>
                </c:pt>
                <c:pt idx="1">
                  <c:v>8</c:v>
                </c:pt>
                <c:pt idx="2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83302272"/>
        <c:axId val="88929024"/>
      </c:barChart>
      <c:catAx>
        <c:axId val="833022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bg1"/>
                </a:solidFill>
              </a:defRPr>
            </a:pPr>
            <a:endParaRPr lang="de-DE"/>
          </a:p>
        </c:txPr>
        <c:crossAx val="88929024"/>
        <c:crosses val="autoZero"/>
        <c:auto val="1"/>
        <c:lblAlgn val="ctr"/>
        <c:lblOffset val="100"/>
        <c:noMultiLvlLbl val="0"/>
      </c:catAx>
      <c:valAx>
        <c:axId val="88929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330227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firstButton="1" fmlaLink="$G$14" lockText="1"/>
</file>

<file path=xl/ctrlProps/ctrlProp11.xml><?xml version="1.0" encoding="utf-8"?>
<formControlPr xmlns="http://schemas.microsoft.com/office/spreadsheetml/2009/9/main" objectType="Radio" checked="Checked" lockText="1"/>
</file>

<file path=xl/ctrlProps/ctrlProp12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$G$18" lockText="1"/>
</file>

<file path=xl/ctrlProps/ctrlProp15.xml><?xml version="1.0" encoding="utf-8"?>
<formControlPr xmlns="http://schemas.microsoft.com/office/spreadsheetml/2009/9/main" objectType="Radio" lockText="1"/>
</file>

<file path=xl/ctrlProps/ctrlProp16.xml><?xml version="1.0" encoding="utf-8"?>
<formControlPr xmlns="http://schemas.microsoft.com/office/spreadsheetml/2009/9/main" objectType="Radio" checked="Checked" lockText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Radio" firstButton="1" fmlaLink="$G$22" lockText="1"/>
</file>

<file path=xl/ctrlProps/ctrlProp19.xml><?xml version="1.0" encoding="utf-8"?>
<formControlPr xmlns="http://schemas.microsoft.com/office/spreadsheetml/2009/9/main" objectType="Radio" checked="Checked" lockText="1"/>
</file>

<file path=xl/ctrlProps/ctrlProp2.xml><?xml version="1.0" encoding="utf-8"?>
<formControlPr xmlns="http://schemas.microsoft.com/office/spreadsheetml/2009/9/main" objectType="Radio" firstButton="1" fmlaLink="$G$6" lockText="1"/>
</file>

<file path=xl/ctrlProps/ctrlProp20.xml><?xml version="1.0" encoding="utf-8"?>
<formControlPr xmlns="http://schemas.microsoft.com/office/spreadsheetml/2009/9/main" objectType="Radio" lockText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checked="Checked" firstButton="1" fmlaLink="$G$26" lockText="1"/>
</file>

<file path=xl/ctrlProps/ctrlProp23.xml><?xml version="1.0" encoding="utf-8"?>
<formControlPr xmlns="http://schemas.microsoft.com/office/spreadsheetml/2009/9/main" objectType="Radio" lockText="1"/>
</file>

<file path=xl/ctrlProps/ctrlProp24.xml><?xml version="1.0" encoding="utf-8"?>
<formControlPr xmlns="http://schemas.microsoft.com/office/spreadsheetml/2009/9/main" objectType="Radio" lockText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firstButton="1" fmlaLink="$G$30" lockText="1"/>
</file>

<file path=xl/ctrlProps/ctrlProp27.xml><?xml version="1.0" encoding="utf-8"?>
<formControlPr xmlns="http://schemas.microsoft.com/office/spreadsheetml/2009/9/main" objectType="Radio" checked="Checked" lockText="1"/>
</file>

<file path=xl/ctrlProps/ctrlProp28.xml><?xml version="1.0" encoding="utf-8"?>
<formControlPr xmlns="http://schemas.microsoft.com/office/spreadsheetml/2009/9/main" objectType="Radio" lockText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checked="Checked" lockText="1"/>
</file>

<file path=xl/ctrlProps/ctrlProp30.xml><?xml version="1.0" encoding="utf-8"?>
<formControlPr xmlns="http://schemas.microsoft.com/office/spreadsheetml/2009/9/main" objectType="Radio" firstButton="1" fmlaLink="$G$34" lockText="1"/>
</file>

<file path=xl/ctrlProps/ctrlProp31.xml><?xml version="1.0" encoding="utf-8"?>
<formControlPr xmlns="http://schemas.microsoft.com/office/spreadsheetml/2009/9/main" objectType="Radio" checked="Checked" lockText="1"/>
</file>

<file path=xl/ctrlProps/ctrlProp32.xml><?xml version="1.0" encoding="utf-8"?>
<formControlPr xmlns="http://schemas.microsoft.com/office/spreadsheetml/2009/9/main" objectType="Radio" lockText="1"/>
</file>

<file path=xl/ctrlProps/ctrlProp33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firstButton="1" fmlaLink="$G$38" lockText="1"/>
</file>

<file path=xl/ctrlProps/ctrlProp35.xml><?xml version="1.0" encoding="utf-8"?>
<formControlPr xmlns="http://schemas.microsoft.com/office/spreadsheetml/2009/9/main" objectType="Radio" checked="Checked" lockText="1"/>
</file>

<file path=xl/ctrlProps/ctrlProp36.xml><?xml version="1.0" encoding="utf-8"?>
<formControlPr xmlns="http://schemas.microsoft.com/office/spreadsheetml/2009/9/main" objectType="Radio" lockText="1"/>
</file>

<file path=xl/ctrlProps/ctrlProp37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checked="Checked" firstButton="1" fmlaLink="$G$42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lockText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Radio" firstButton="1" fmlaLink="$G$46" lockText="1"/>
</file>

<file path=xl/ctrlProps/ctrlProp43.xml><?xml version="1.0" encoding="utf-8"?>
<formControlPr xmlns="http://schemas.microsoft.com/office/spreadsheetml/2009/9/main" objectType="Radio" checked="Checked" lockText="1"/>
</file>

<file path=xl/ctrlProps/ctrlProp44.xml><?xml version="1.0" encoding="utf-8"?>
<formControlPr xmlns="http://schemas.microsoft.com/office/spreadsheetml/2009/9/main" objectType="Radio" lockText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GBox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GBox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GBox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GBox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GBox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GBox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firstButton="1" fmlaLink="$G$10" lockText="1"/>
</file>

<file path=xl/ctrlProps/ctrlProp60.xml><?xml version="1.0" encoding="utf-8"?>
<formControlPr xmlns="http://schemas.microsoft.com/office/spreadsheetml/2009/9/main" objectType="GBox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checked="Checked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14</xdr:row>
      <xdr:rowOff>19050</xdr:rowOff>
    </xdr:from>
    <xdr:to>
      <xdr:col>7</xdr:col>
      <xdr:colOff>580689</xdr:colOff>
      <xdr:row>21</xdr:row>
      <xdr:rowOff>47455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tretch>
          <a:fillRect/>
        </a:stretch>
      </xdr:blipFill>
      <xdr:spPr>
        <a:xfrm>
          <a:off x="2800350" y="2686050"/>
          <a:ext cx="2685714" cy="13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9525</xdr:rowOff>
        </xdr:from>
        <xdr:to>
          <xdr:col>5</xdr:col>
          <xdr:colOff>971550</xdr:colOff>
          <xdr:row>5</xdr:row>
          <xdr:rowOff>200025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5</xdr:row>
          <xdr:rowOff>19050</xdr:rowOff>
        </xdr:from>
        <xdr:to>
          <xdr:col>1</xdr:col>
          <xdr:colOff>66675</xdr:colOff>
          <xdr:row>5</xdr:row>
          <xdr:rowOff>190500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5</xdr:row>
          <xdr:rowOff>19050</xdr:rowOff>
        </xdr:from>
        <xdr:to>
          <xdr:col>3</xdr:col>
          <xdr:colOff>57150</xdr:colOff>
          <xdr:row>5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5</xdr:row>
          <xdr:rowOff>19050</xdr:rowOff>
        </xdr:from>
        <xdr:to>
          <xdr:col>5</xdr:col>
          <xdr:colOff>76200</xdr:colOff>
          <xdr:row>5</xdr:row>
          <xdr:rowOff>190500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30" name="Group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9</xdr:row>
          <xdr:rowOff>19050</xdr:rowOff>
        </xdr:from>
        <xdr:to>
          <xdr:col>1</xdr:col>
          <xdr:colOff>66675</xdr:colOff>
          <xdr:row>10</xdr:row>
          <xdr:rowOff>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9</xdr:row>
          <xdr:rowOff>19050</xdr:rowOff>
        </xdr:from>
        <xdr:to>
          <xdr:col>3</xdr:col>
          <xdr:colOff>57150</xdr:colOff>
          <xdr:row>10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9</xdr:row>
          <xdr:rowOff>19050</xdr:rowOff>
        </xdr:from>
        <xdr:to>
          <xdr:col>5</xdr:col>
          <xdr:colOff>76200</xdr:colOff>
          <xdr:row>10</xdr:row>
          <xdr:rowOff>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34" name="Group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13</xdr:row>
          <xdr:rowOff>19050</xdr:rowOff>
        </xdr:from>
        <xdr:to>
          <xdr:col>1</xdr:col>
          <xdr:colOff>66675</xdr:colOff>
          <xdr:row>14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13</xdr:row>
          <xdr:rowOff>19050</xdr:rowOff>
        </xdr:from>
        <xdr:to>
          <xdr:col>3</xdr:col>
          <xdr:colOff>57150</xdr:colOff>
          <xdr:row>14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13</xdr:row>
          <xdr:rowOff>19050</xdr:rowOff>
        </xdr:from>
        <xdr:to>
          <xdr:col>5</xdr:col>
          <xdr:colOff>76200</xdr:colOff>
          <xdr:row>14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38" name="Group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17</xdr:row>
          <xdr:rowOff>19050</xdr:rowOff>
        </xdr:from>
        <xdr:to>
          <xdr:col>1</xdr:col>
          <xdr:colOff>66675</xdr:colOff>
          <xdr:row>18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17</xdr:row>
          <xdr:rowOff>19050</xdr:rowOff>
        </xdr:from>
        <xdr:to>
          <xdr:col>3</xdr:col>
          <xdr:colOff>57150</xdr:colOff>
          <xdr:row>18</xdr:row>
          <xdr:rowOff>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17</xdr:row>
          <xdr:rowOff>19050</xdr:rowOff>
        </xdr:from>
        <xdr:to>
          <xdr:col>5</xdr:col>
          <xdr:colOff>76200</xdr:colOff>
          <xdr:row>18</xdr:row>
          <xdr:rowOff>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42" name="Group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21</xdr:row>
          <xdr:rowOff>19050</xdr:rowOff>
        </xdr:from>
        <xdr:to>
          <xdr:col>1</xdr:col>
          <xdr:colOff>66675</xdr:colOff>
          <xdr:row>22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21</xdr:row>
          <xdr:rowOff>19050</xdr:rowOff>
        </xdr:from>
        <xdr:to>
          <xdr:col>3</xdr:col>
          <xdr:colOff>57150</xdr:colOff>
          <xdr:row>22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21</xdr:row>
          <xdr:rowOff>19050</xdr:rowOff>
        </xdr:from>
        <xdr:to>
          <xdr:col>5</xdr:col>
          <xdr:colOff>76200</xdr:colOff>
          <xdr:row>22</xdr:row>
          <xdr:rowOff>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46" name="Group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25</xdr:row>
          <xdr:rowOff>19050</xdr:rowOff>
        </xdr:from>
        <xdr:to>
          <xdr:col>1</xdr:col>
          <xdr:colOff>66675</xdr:colOff>
          <xdr:row>26</xdr:row>
          <xdr:rowOff>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25</xdr:row>
          <xdr:rowOff>19050</xdr:rowOff>
        </xdr:from>
        <xdr:to>
          <xdr:col>3</xdr:col>
          <xdr:colOff>57150</xdr:colOff>
          <xdr:row>26</xdr:row>
          <xdr:rowOff>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25</xdr:row>
          <xdr:rowOff>19050</xdr:rowOff>
        </xdr:from>
        <xdr:to>
          <xdr:col>5</xdr:col>
          <xdr:colOff>76200</xdr:colOff>
          <xdr:row>26</xdr:row>
          <xdr:rowOff>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50" name="Group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29</xdr:row>
          <xdr:rowOff>19050</xdr:rowOff>
        </xdr:from>
        <xdr:to>
          <xdr:col>1</xdr:col>
          <xdr:colOff>66675</xdr:colOff>
          <xdr:row>30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29</xdr:row>
          <xdr:rowOff>19050</xdr:rowOff>
        </xdr:from>
        <xdr:to>
          <xdr:col>3</xdr:col>
          <xdr:colOff>57150</xdr:colOff>
          <xdr:row>30</xdr:row>
          <xdr:rowOff>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29</xdr:row>
          <xdr:rowOff>19050</xdr:rowOff>
        </xdr:from>
        <xdr:to>
          <xdr:col>5</xdr:col>
          <xdr:colOff>76200</xdr:colOff>
          <xdr:row>30</xdr:row>
          <xdr:rowOff>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54" name="Group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33</xdr:row>
          <xdr:rowOff>19050</xdr:rowOff>
        </xdr:from>
        <xdr:to>
          <xdr:col>1</xdr:col>
          <xdr:colOff>66675</xdr:colOff>
          <xdr:row>34</xdr:row>
          <xdr:rowOff>0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33</xdr:row>
          <xdr:rowOff>19050</xdr:rowOff>
        </xdr:from>
        <xdr:to>
          <xdr:col>3</xdr:col>
          <xdr:colOff>57150</xdr:colOff>
          <xdr:row>34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33</xdr:row>
          <xdr:rowOff>19050</xdr:rowOff>
        </xdr:from>
        <xdr:to>
          <xdr:col>5</xdr:col>
          <xdr:colOff>76200</xdr:colOff>
          <xdr:row>34</xdr:row>
          <xdr:rowOff>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58" name="Group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37</xdr:row>
          <xdr:rowOff>19050</xdr:rowOff>
        </xdr:from>
        <xdr:to>
          <xdr:col>1</xdr:col>
          <xdr:colOff>66675</xdr:colOff>
          <xdr:row>38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37</xdr:row>
          <xdr:rowOff>19050</xdr:rowOff>
        </xdr:from>
        <xdr:to>
          <xdr:col>3</xdr:col>
          <xdr:colOff>57150</xdr:colOff>
          <xdr:row>38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37</xdr:row>
          <xdr:rowOff>19050</xdr:rowOff>
        </xdr:from>
        <xdr:to>
          <xdr:col>5</xdr:col>
          <xdr:colOff>76200</xdr:colOff>
          <xdr:row>38</xdr:row>
          <xdr:rowOff>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41</xdr:row>
          <xdr:rowOff>19050</xdr:rowOff>
        </xdr:from>
        <xdr:to>
          <xdr:col>1</xdr:col>
          <xdr:colOff>66675</xdr:colOff>
          <xdr:row>42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41</xdr:row>
          <xdr:rowOff>19050</xdr:rowOff>
        </xdr:from>
        <xdr:to>
          <xdr:col>3</xdr:col>
          <xdr:colOff>57150</xdr:colOff>
          <xdr:row>42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41</xdr:row>
          <xdr:rowOff>19050</xdr:rowOff>
        </xdr:from>
        <xdr:to>
          <xdr:col>5</xdr:col>
          <xdr:colOff>76200</xdr:colOff>
          <xdr:row>42</xdr:row>
          <xdr:rowOff>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66" name="Group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45</xdr:row>
          <xdr:rowOff>19050</xdr:rowOff>
        </xdr:from>
        <xdr:to>
          <xdr:col>1</xdr:col>
          <xdr:colOff>66675</xdr:colOff>
          <xdr:row>46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45</xdr:row>
          <xdr:rowOff>19050</xdr:rowOff>
        </xdr:from>
        <xdr:to>
          <xdr:col>3</xdr:col>
          <xdr:colOff>57150</xdr:colOff>
          <xdr:row>46</xdr:row>
          <xdr:rowOff>0</xdr:rowOff>
        </xdr:to>
        <xdr:sp macro="" textlink="">
          <xdr:nvSpPr>
            <xdr:cNvPr id="1068" name="Option Butto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45</xdr:row>
          <xdr:rowOff>19050</xdr:rowOff>
        </xdr:from>
        <xdr:to>
          <xdr:col>5</xdr:col>
          <xdr:colOff>76200</xdr:colOff>
          <xdr:row>46</xdr:row>
          <xdr:rowOff>0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70" name="Group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1" name="Group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2" name="Group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4" name="Group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5" name="Group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6" name="Group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77" name="Group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79" name="Group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1" name="Group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2" name="Group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3" name="Group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6" name="Group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7" name="Group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8" name="Group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</xdr:col>
      <xdr:colOff>978774</xdr:colOff>
      <xdr:row>0</xdr:row>
      <xdr:rowOff>452437</xdr:rowOff>
    </xdr:from>
    <xdr:to>
      <xdr:col>7</xdr:col>
      <xdr:colOff>374430</xdr:colOff>
      <xdr:row>4</xdr:row>
      <xdr:rowOff>0</xdr:rowOff>
    </xdr:to>
    <xdr:graphicFrame macro="">
      <xdr:nvGraphicFramePr>
        <xdr:cNvPr id="2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3"/>
  <sheetViews>
    <sheetView showGridLines="0" showRowColHeaders="0" workbookViewId="0">
      <selection activeCell="B23" sqref="B23"/>
    </sheetView>
  </sheetViews>
  <sheetFormatPr baseColWidth="10" defaultRowHeight="15" x14ac:dyDescent="0.25"/>
  <cols>
    <col min="1" max="1" width="5" customWidth="1"/>
  </cols>
  <sheetData>
    <row r="2" spans="2:2" x14ac:dyDescent="0.25">
      <c r="B2" t="s">
        <v>95</v>
      </c>
    </row>
    <row r="4" spans="2:2" x14ac:dyDescent="0.25">
      <c r="B4" t="s">
        <v>104</v>
      </c>
    </row>
    <row r="5" spans="2:2" x14ac:dyDescent="0.25">
      <c r="B5" t="s">
        <v>96</v>
      </c>
    </row>
    <row r="7" spans="2:2" x14ac:dyDescent="0.25">
      <c r="B7" s="52" t="s">
        <v>97</v>
      </c>
    </row>
    <row r="8" spans="2:2" x14ac:dyDescent="0.25">
      <c r="B8" t="s">
        <v>105</v>
      </c>
    </row>
    <row r="9" spans="2:2" x14ac:dyDescent="0.25">
      <c r="B9" t="s">
        <v>98</v>
      </c>
    </row>
    <row r="11" spans="2:2" x14ac:dyDescent="0.25">
      <c r="B11" s="52" t="s">
        <v>99</v>
      </c>
    </row>
    <row r="12" spans="2:2" x14ac:dyDescent="0.25">
      <c r="B12" t="s">
        <v>100</v>
      </c>
    </row>
    <row r="13" spans="2:2" x14ac:dyDescent="0.25">
      <c r="B13" t="s">
        <v>101</v>
      </c>
    </row>
    <row r="14" spans="2:2" x14ac:dyDescent="0.25">
      <c r="B14" t="s">
        <v>106</v>
      </c>
    </row>
    <row r="15" spans="2:2" x14ac:dyDescent="0.25">
      <c r="B15" t="s">
        <v>107</v>
      </c>
    </row>
    <row r="20" spans="2:2" x14ac:dyDescent="0.25">
      <c r="B20" t="s">
        <v>102</v>
      </c>
    </row>
    <row r="23" spans="2:2" x14ac:dyDescent="0.25">
      <c r="B23" s="53" t="s">
        <v>103</v>
      </c>
    </row>
  </sheetData>
  <sheetProtection sheet="1" objects="1" scenarios="1" insertHyperlinks="0" selectLockedCells="1"/>
  <hyperlinks>
    <hyperlink ref="B23" location="Umfrage!B2" tooltip="Zur Umfrage wechseln" display="Zur Umfrage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7" sqref="A7:F8"/>
    </sheetView>
  </sheetViews>
  <sheetFormatPr baseColWidth="10" defaultColWidth="13" defaultRowHeight="15" x14ac:dyDescent="0.25"/>
  <cols>
    <col min="1" max="6" width="14.7109375" customWidth="1"/>
    <col min="7" max="7" width="2.7109375" hidden="1" customWidth="1"/>
    <col min="8" max="8" width="6.28515625" customWidth="1"/>
    <col min="10" max="10" width="13" customWidth="1"/>
  </cols>
  <sheetData>
    <row r="1" spans="1:8" ht="36" customHeight="1" x14ac:dyDescent="0.25">
      <c r="A1" s="60" t="s">
        <v>33</v>
      </c>
      <c r="B1" s="60"/>
      <c r="C1" s="60"/>
      <c r="D1" s="60"/>
      <c r="E1" s="60"/>
      <c r="F1" s="60"/>
      <c r="G1" s="60"/>
      <c r="H1" s="60"/>
    </row>
    <row r="2" spans="1:8" ht="28.5" customHeight="1" x14ac:dyDescent="0.25">
      <c r="A2" s="12" t="s">
        <v>34</v>
      </c>
      <c r="B2" s="13" t="s">
        <v>8</v>
      </c>
      <c r="C2" s="14" t="s">
        <v>35</v>
      </c>
      <c r="D2" s="15">
        <v>41183</v>
      </c>
      <c r="E2" s="16"/>
      <c r="F2" s="16"/>
      <c r="G2" s="16"/>
      <c r="H2" s="16"/>
    </row>
    <row r="3" spans="1:8" ht="28.5" customHeight="1" x14ac:dyDescent="0.25">
      <c r="A3" s="18" t="s">
        <v>36</v>
      </c>
      <c r="B3" s="59" t="str">
        <f>Thema</f>
        <v>Unternehmensumfrage 2012</v>
      </c>
      <c r="C3" s="59"/>
      <c r="D3" s="59"/>
      <c r="E3" s="16"/>
      <c r="F3" s="17"/>
      <c r="G3" s="17"/>
      <c r="H3" s="16"/>
    </row>
    <row r="4" spans="1:8" ht="23.25" customHeight="1" x14ac:dyDescent="0.25">
      <c r="A4" s="58" t="s">
        <v>37</v>
      </c>
      <c r="B4" s="58"/>
      <c r="C4" s="58"/>
      <c r="D4" s="58"/>
      <c r="E4" s="58"/>
      <c r="F4" s="58"/>
      <c r="G4" s="58"/>
      <c r="H4" s="58"/>
    </row>
    <row r="5" spans="1:8" ht="27" customHeight="1" x14ac:dyDescent="0.25">
      <c r="A5" s="25" t="s">
        <v>38</v>
      </c>
      <c r="B5" s="54" t="s">
        <v>39</v>
      </c>
      <c r="C5" s="54"/>
      <c r="D5" s="54"/>
      <c r="E5" s="54"/>
      <c r="F5" s="54"/>
      <c r="G5" s="54"/>
      <c r="H5" s="54"/>
    </row>
    <row r="6" spans="1:8" ht="16.5" customHeight="1" x14ac:dyDescent="0.25">
      <c r="A6" s="19"/>
      <c r="B6" s="19" t="str">
        <f>INI!$E$8</f>
        <v>trifft zu</v>
      </c>
      <c r="C6" s="26"/>
      <c r="D6" s="19" t="str">
        <f>INI!$E$9</f>
        <v>trifft teilweise zu</v>
      </c>
      <c r="E6" s="26"/>
      <c r="F6" s="19" t="str">
        <f>INI!$E$10</f>
        <v>trifft nicht zu</v>
      </c>
      <c r="G6" s="22">
        <v>2</v>
      </c>
      <c r="H6" s="55" t="str">
        <f>IF(G6=0,"",CHAR(73+G6))</f>
        <v>K</v>
      </c>
    </row>
    <row r="7" spans="1:8" x14ac:dyDescent="0.25">
      <c r="A7" s="57"/>
      <c r="B7" s="57"/>
      <c r="C7" s="57"/>
      <c r="D7" s="57"/>
      <c r="E7" s="57"/>
      <c r="F7" s="57"/>
      <c r="G7" s="23"/>
      <c r="H7" s="56"/>
    </row>
    <row r="8" spans="1:8" x14ac:dyDescent="0.25">
      <c r="A8" s="57"/>
      <c r="B8" s="57"/>
      <c r="C8" s="57"/>
      <c r="D8" s="57"/>
      <c r="E8" s="57"/>
      <c r="F8" s="57"/>
      <c r="G8" s="23"/>
      <c r="H8" s="56"/>
    </row>
    <row r="9" spans="1:8" ht="27" customHeight="1" x14ac:dyDescent="0.25">
      <c r="A9" s="25" t="s">
        <v>40</v>
      </c>
      <c r="B9" s="54" t="s">
        <v>41</v>
      </c>
      <c r="C9" s="54"/>
      <c r="D9" s="54"/>
      <c r="E9" s="54"/>
      <c r="F9" s="54"/>
      <c r="G9" s="54"/>
      <c r="H9" s="54"/>
    </row>
    <row r="10" spans="1:8" x14ac:dyDescent="0.25">
      <c r="A10" s="19"/>
      <c r="B10" s="20" t="str">
        <f>INI!$E$8</f>
        <v>trifft zu</v>
      </c>
      <c r="C10" s="21"/>
      <c r="D10" s="20" t="str">
        <f>INI!$E$9</f>
        <v>trifft teilweise zu</v>
      </c>
      <c r="E10" s="21"/>
      <c r="F10" s="20" t="str">
        <f>INI!$E$10</f>
        <v>trifft nicht zu</v>
      </c>
      <c r="G10" s="22">
        <v>2</v>
      </c>
      <c r="H10" s="55" t="str">
        <f>IF(G10=0,"",CHAR(73+G10))</f>
        <v>K</v>
      </c>
    </row>
    <row r="11" spans="1:8" x14ac:dyDescent="0.25">
      <c r="A11" s="57"/>
      <c r="B11" s="57"/>
      <c r="C11" s="57"/>
      <c r="D11" s="57"/>
      <c r="E11" s="57"/>
      <c r="F11" s="57"/>
      <c r="G11" s="24"/>
      <c r="H11" s="56"/>
    </row>
    <row r="12" spans="1:8" x14ac:dyDescent="0.25">
      <c r="A12" s="57"/>
      <c r="B12" s="57"/>
      <c r="C12" s="57"/>
      <c r="D12" s="57"/>
      <c r="E12" s="57"/>
      <c r="F12" s="57"/>
      <c r="G12" s="23"/>
      <c r="H12" s="56"/>
    </row>
    <row r="13" spans="1:8" ht="27" customHeight="1" x14ac:dyDescent="0.25">
      <c r="A13" s="25" t="s">
        <v>42</v>
      </c>
      <c r="B13" s="54" t="s">
        <v>43</v>
      </c>
      <c r="C13" s="54"/>
      <c r="D13" s="54"/>
      <c r="E13" s="54"/>
      <c r="F13" s="54"/>
      <c r="G13" s="54"/>
      <c r="H13" s="54"/>
    </row>
    <row r="14" spans="1:8" x14ac:dyDescent="0.25">
      <c r="A14" s="19"/>
      <c r="B14" s="20" t="str">
        <f>INI!$E$8</f>
        <v>trifft zu</v>
      </c>
      <c r="C14" s="21"/>
      <c r="D14" s="20" t="str">
        <f>INI!$E$9</f>
        <v>trifft teilweise zu</v>
      </c>
      <c r="E14" s="21"/>
      <c r="F14" s="20" t="str">
        <f>INI!$E$10</f>
        <v>trifft nicht zu</v>
      </c>
      <c r="G14" s="22">
        <v>2</v>
      </c>
      <c r="H14" s="55" t="str">
        <f>IF(G14=0,"",CHAR(73+G14))</f>
        <v>K</v>
      </c>
    </row>
    <row r="15" spans="1:8" x14ac:dyDescent="0.25">
      <c r="A15" s="57"/>
      <c r="B15" s="57"/>
      <c r="C15" s="57"/>
      <c r="D15" s="57"/>
      <c r="E15" s="57"/>
      <c r="F15" s="57"/>
      <c r="G15" s="23"/>
      <c r="H15" s="56"/>
    </row>
    <row r="16" spans="1:8" x14ac:dyDescent="0.25">
      <c r="A16" s="57"/>
      <c r="B16" s="57"/>
      <c r="C16" s="57"/>
      <c r="D16" s="57"/>
      <c r="E16" s="57"/>
      <c r="F16" s="57"/>
      <c r="G16" s="23"/>
      <c r="H16" s="56"/>
    </row>
    <row r="17" spans="1:8" ht="27" customHeight="1" x14ac:dyDescent="0.25">
      <c r="A17" s="25" t="s">
        <v>44</v>
      </c>
      <c r="B17" s="54" t="s">
        <v>108</v>
      </c>
      <c r="C17" s="54"/>
      <c r="D17" s="54"/>
      <c r="E17" s="54"/>
      <c r="F17" s="54"/>
      <c r="G17" s="54"/>
      <c r="H17" s="54"/>
    </row>
    <row r="18" spans="1:8" x14ac:dyDescent="0.25">
      <c r="A18" s="19"/>
      <c r="B18" s="20" t="str">
        <f>INI!$E$8</f>
        <v>trifft zu</v>
      </c>
      <c r="C18" s="21"/>
      <c r="D18" s="20" t="str">
        <f>INI!$E$9</f>
        <v>trifft teilweise zu</v>
      </c>
      <c r="E18" s="21"/>
      <c r="F18" s="20" t="str">
        <f>INI!$E$10</f>
        <v>trifft nicht zu</v>
      </c>
      <c r="G18" s="22">
        <v>3</v>
      </c>
      <c r="H18" s="55" t="str">
        <f>IF(G18=0,"",CHAR(73+G18))</f>
        <v>L</v>
      </c>
    </row>
    <row r="19" spans="1:8" x14ac:dyDescent="0.25">
      <c r="A19" s="57"/>
      <c r="B19" s="57"/>
      <c r="C19" s="57"/>
      <c r="D19" s="57"/>
      <c r="E19" s="57"/>
      <c r="F19" s="57"/>
      <c r="G19" s="23"/>
      <c r="H19" s="56"/>
    </row>
    <row r="20" spans="1:8" x14ac:dyDescent="0.25">
      <c r="A20" s="57"/>
      <c r="B20" s="57"/>
      <c r="C20" s="57"/>
      <c r="D20" s="57"/>
      <c r="E20" s="57"/>
      <c r="F20" s="57"/>
      <c r="G20" s="23"/>
      <c r="H20" s="56"/>
    </row>
    <row r="21" spans="1:8" ht="27" customHeight="1" x14ac:dyDescent="0.25">
      <c r="A21" s="25" t="s">
        <v>45</v>
      </c>
      <c r="B21" s="54" t="s">
        <v>46</v>
      </c>
      <c r="C21" s="54"/>
      <c r="D21" s="54"/>
      <c r="E21" s="54"/>
      <c r="F21" s="54"/>
      <c r="G21" s="54"/>
      <c r="H21" s="54"/>
    </row>
    <row r="22" spans="1:8" x14ac:dyDescent="0.25">
      <c r="A22" s="19"/>
      <c r="B22" s="20" t="str">
        <f>INI!$E$8</f>
        <v>trifft zu</v>
      </c>
      <c r="C22" s="21"/>
      <c r="D22" s="20" t="str">
        <f>INI!$E$9</f>
        <v>trifft teilweise zu</v>
      </c>
      <c r="E22" s="21"/>
      <c r="F22" s="20" t="str">
        <f>INI!$E$10</f>
        <v>trifft nicht zu</v>
      </c>
      <c r="G22" s="22">
        <v>2</v>
      </c>
      <c r="H22" s="55" t="str">
        <f>IF(G22=0,"",CHAR(73+G22))</f>
        <v>K</v>
      </c>
    </row>
    <row r="23" spans="1:8" x14ac:dyDescent="0.25">
      <c r="A23" s="57"/>
      <c r="B23" s="57"/>
      <c r="C23" s="57"/>
      <c r="D23" s="57"/>
      <c r="E23" s="57"/>
      <c r="F23" s="57"/>
      <c r="G23" s="23"/>
      <c r="H23" s="56"/>
    </row>
    <row r="24" spans="1:8" x14ac:dyDescent="0.25">
      <c r="A24" s="57"/>
      <c r="B24" s="57"/>
      <c r="C24" s="57"/>
      <c r="D24" s="57"/>
      <c r="E24" s="57"/>
      <c r="F24" s="57"/>
      <c r="G24" s="23"/>
      <c r="H24" s="56"/>
    </row>
    <row r="25" spans="1:8" ht="27" customHeight="1" x14ac:dyDescent="0.25">
      <c r="A25" s="25" t="s">
        <v>47</v>
      </c>
      <c r="B25" s="54" t="s">
        <v>90</v>
      </c>
      <c r="C25" s="54"/>
      <c r="D25" s="54"/>
      <c r="E25" s="54"/>
      <c r="F25" s="54"/>
      <c r="G25" s="54"/>
      <c r="H25" s="54"/>
    </row>
    <row r="26" spans="1:8" x14ac:dyDescent="0.25">
      <c r="A26" s="19"/>
      <c r="B26" s="50" t="str">
        <f>INI!$E$8</f>
        <v>trifft zu</v>
      </c>
      <c r="C26" s="21"/>
      <c r="D26" s="20" t="str">
        <f>INI!$E$9</f>
        <v>trifft teilweise zu</v>
      </c>
      <c r="E26" s="21"/>
      <c r="F26" s="20" t="str">
        <f>INI!$E$10</f>
        <v>trifft nicht zu</v>
      </c>
      <c r="G26" s="22">
        <v>1</v>
      </c>
      <c r="H26" s="55" t="str">
        <f>IF(G26=0,"",CHAR(73+G26))</f>
        <v>J</v>
      </c>
    </row>
    <row r="27" spans="1:8" x14ac:dyDescent="0.25">
      <c r="A27" s="57"/>
      <c r="B27" s="57"/>
      <c r="C27" s="57"/>
      <c r="D27" s="57"/>
      <c r="E27" s="57"/>
      <c r="F27" s="57"/>
      <c r="G27" s="23"/>
      <c r="H27" s="56"/>
    </row>
    <row r="28" spans="1:8" x14ac:dyDescent="0.25">
      <c r="A28" s="57"/>
      <c r="B28" s="57"/>
      <c r="C28" s="57"/>
      <c r="D28" s="57"/>
      <c r="E28" s="57"/>
      <c r="F28" s="57"/>
      <c r="G28" s="23"/>
      <c r="H28" s="56"/>
    </row>
    <row r="29" spans="1:8" ht="27" customHeight="1" x14ac:dyDescent="0.25">
      <c r="A29" s="25" t="s">
        <v>48</v>
      </c>
      <c r="B29" s="54" t="s">
        <v>109</v>
      </c>
      <c r="C29" s="54"/>
      <c r="D29" s="54"/>
      <c r="E29" s="54"/>
      <c r="F29" s="54"/>
      <c r="G29" s="54"/>
      <c r="H29" s="54"/>
    </row>
    <row r="30" spans="1:8" x14ac:dyDescent="0.25">
      <c r="A30" s="19"/>
      <c r="B30" s="20" t="str">
        <f>INI!$E$8</f>
        <v>trifft zu</v>
      </c>
      <c r="C30" s="21"/>
      <c r="D30" s="20" t="str">
        <f>INI!$E$9</f>
        <v>trifft teilweise zu</v>
      </c>
      <c r="E30" s="21"/>
      <c r="F30" s="20" t="str">
        <f>INI!$E$10</f>
        <v>trifft nicht zu</v>
      </c>
      <c r="G30" s="22">
        <v>2</v>
      </c>
      <c r="H30" s="55" t="str">
        <f>IF(G30=0,"",CHAR(73+G30))</f>
        <v>K</v>
      </c>
    </row>
    <row r="31" spans="1:8" x14ac:dyDescent="0.25">
      <c r="A31" s="57"/>
      <c r="B31" s="57"/>
      <c r="C31" s="57"/>
      <c r="D31" s="57"/>
      <c r="E31" s="57"/>
      <c r="F31" s="57"/>
      <c r="G31" s="23"/>
      <c r="H31" s="56"/>
    </row>
    <row r="32" spans="1:8" x14ac:dyDescent="0.25">
      <c r="A32" s="57"/>
      <c r="B32" s="57"/>
      <c r="C32" s="57"/>
      <c r="D32" s="57"/>
      <c r="E32" s="57"/>
      <c r="F32" s="57"/>
      <c r="G32" s="23"/>
      <c r="H32" s="56"/>
    </row>
    <row r="33" spans="1:8" ht="27" customHeight="1" x14ac:dyDescent="0.25">
      <c r="A33" s="25" t="s">
        <v>49</v>
      </c>
      <c r="B33" s="54" t="s">
        <v>110</v>
      </c>
      <c r="C33" s="54"/>
      <c r="D33" s="54"/>
      <c r="E33" s="54"/>
      <c r="F33" s="54"/>
      <c r="G33" s="54"/>
      <c r="H33" s="54"/>
    </row>
    <row r="34" spans="1:8" x14ac:dyDescent="0.25">
      <c r="A34" s="19"/>
      <c r="B34" s="20" t="str">
        <f>INI!$E$8</f>
        <v>trifft zu</v>
      </c>
      <c r="C34" s="21"/>
      <c r="D34" s="20" t="str">
        <f>INI!$E$9</f>
        <v>trifft teilweise zu</v>
      </c>
      <c r="E34" s="21"/>
      <c r="F34" s="20" t="str">
        <f>INI!$E$10</f>
        <v>trifft nicht zu</v>
      </c>
      <c r="G34" s="22">
        <v>2</v>
      </c>
      <c r="H34" s="55" t="str">
        <f>IF(G34=0,"",CHAR(73+G34))</f>
        <v>K</v>
      </c>
    </row>
    <row r="35" spans="1:8" x14ac:dyDescent="0.25">
      <c r="A35" s="57"/>
      <c r="B35" s="57"/>
      <c r="C35" s="57"/>
      <c r="D35" s="57"/>
      <c r="E35" s="57"/>
      <c r="F35" s="57"/>
      <c r="G35" s="23"/>
      <c r="H35" s="56"/>
    </row>
    <row r="36" spans="1:8" x14ac:dyDescent="0.25">
      <c r="A36" s="57"/>
      <c r="B36" s="57"/>
      <c r="C36" s="57"/>
      <c r="D36" s="57"/>
      <c r="E36" s="57"/>
      <c r="F36" s="57"/>
      <c r="G36" s="23"/>
      <c r="H36" s="56"/>
    </row>
    <row r="37" spans="1:8" ht="27" customHeight="1" x14ac:dyDescent="0.25">
      <c r="A37" s="25" t="s">
        <v>50</v>
      </c>
      <c r="B37" s="54" t="s">
        <v>111</v>
      </c>
      <c r="C37" s="54"/>
      <c r="D37" s="54"/>
      <c r="E37" s="54"/>
      <c r="F37" s="54"/>
      <c r="G37" s="54"/>
      <c r="H37" s="54"/>
    </row>
    <row r="38" spans="1:8" x14ac:dyDescent="0.25">
      <c r="A38" s="19"/>
      <c r="B38" s="20" t="str">
        <f>INI!$E$8</f>
        <v>trifft zu</v>
      </c>
      <c r="C38" s="21"/>
      <c r="D38" s="20" t="str">
        <f>INI!$E$9</f>
        <v>trifft teilweise zu</v>
      </c>
      <c r="E38" s="21"/>
      <c r="F38" s="20" t="str">
        <f>INI!$E$10</f>
        <v>trifft nicht zu</v>
      </c>
      <c r="G38" s="22">
        <v>2</v>
      </c>
      <c r="H38" s="55" t="str">
        <f>IF(G38=0,"",CHAR(73+G38))</f>
        <v>K</v>
      </c>
    </row>
    <row r="39" spans="1:8" x14ac:dyDescent="0.25">
      <c r="A39" s="57"/>
      <c r="B39" s="57"/>
      <c r="C39" s="57"/>
      <c r="D39" s="57"/>
      <c r="E39" s="57"/>
      <c r="F39" s="57"/>
      <c r="G39" s="23"/>
      <c r="H39" s="56"/>
    </row>
    <row r="40" spans="1:8" x14ac:dyDescent="0.25">
      <c r="A40" s="57"/>
      <c r="B40" s="57"/>
      <c r="C40" s="57"/>
      <c r="D40" s="57"/>
      <c r="E40" s="57"/>
      <c r="F40" s="57"/>
      <c r="G40" s="23"/>
      <c r="H40" s="56"/>
    </row>
    <row r="41" spans="1:8" ht="27" customHeight="1" x14ac:dyDescent="0.25">
      <c r="A41" s="25" t="s">
        <v>51</v>
      </c>
      <c r="B41" s="54" t="s">
        <v>52</v>
      </c>
      <c r="C41" s="54"/>
      <c r="D41" s="54"/>
      <c r="E41" s="54"/>
      <c r="F41" s="54"/>
      <c r="G41" s="54"/>
      <c r="H41" s="54"/>
    </row>
    <row r="42" spans="1:8" x14ac:dyDescent="0.25">
      <c r="A42" s="19"/>
      <c r="B42" s="20" t="str">
        <f>INI!$E$8</f>
        <v>trifft zu</v>
      </c>
      <c r="C42" s="21"/>
      <c r="D42" s="20" t="str">
        <f>INI!$E$9</f>
        <v>trifft teilweise zu</v>
      </c>
      <c r="E42" s="21"/>
      <c r="F42" s="20" t="str">
        <f>INI!$E$10</f>
        <v>trifft nicht zu</v>
      </c>
      <c r="G42" s="22">
        <v>1</v>
      </c>
      <c r="H42" s="55" t="str">
        <f>IF(G42=0,"",CHAR(73+G42))</f>
        <v>J</v>
      </c>
    </row>
    <row r="43" spans="1:8" x14ac:dyDescent="0.25">
      <c r="A43" s="57"/>
      <c r="B43" s="57"/>
      <c r="C43" s="57"/>
      <c r="D43" s="57"/>
      <c r="E43" s="57"/>
      <c r="F43" s="57"/>
      <c r="G43" s="23"/>
      <c r="H43" s="56"/>
    </row>
    <row r="44" spans="1:8" x14ac:dyDescent="0.25">
      <c r="A44" s="57"/>
      <c r="B44" s="57"/>
      <c r="C44" s="57"/>
      <c r="D44" s="57"/>
      <c r="E44" s="57"/>
      <c r="F44" s="57"/>
      <c r="G44" s="23"/>
      <c r="H44" s="56"/>
    </row>
    <row r="45" spans="1:8" ht="27" customHeight="1" x14ac:dyDescent="0.25">
      <c r="A45" s="25" t="s">
        <v>53</v>
      </c>
      <c r="B45" s="54" t="s">
        <v>54</v>
      </c>
      <c r="C45" s="54"/>
      <c r="D45" s="54"/>
      <c r="E45" s="54"/>
      <c r="F45" s="54"/>
      <c r="G45" s="54"/>
      <c r="H45" s="54"/>
    </row>
    <row r="46" spans="1:8" x14ac:dyDescent="0.25">
      <c r="A46" s="19"/>
      <c r="B46" s="20" t="str">
        <f>INI!$E$8</f>
        <v>trifft zu</v>
      </c>
      <c r="C46" s="21"/>
      <c r="D46" s="20" t="str">
        <f>INI!$E$9</f>
        <v>trifft teilweise zu</v>
      </c>
      <c r="E46" s="21"/>
      <c r="F46" s="20" t="str">
        <f>INI!$E$10</f>
        <v>trifft nicht zu</v>
      </c>
      <c r="G46" s="22">
        <v>2</v>
      </c>
      <c r="H46" s="55" t="str">
        <f>IF(G46=0,"",CHAR(73+G46))</f>
        <v>K</v>
      </c>
    </row>
    <row r="47" spans="1:8" x14ac:dyDescent="0.25">
      <c r="A47" s="57"/>
      <c r="B47" s="57"/>
      <c r="C47" s="57"/>
      <c r="D47" s="57"/>
      <c r="E47" s="57"/>
      <c r="F47" s="57"/>
      <c r="G47" s="23"/>
      <c r="H47" s="56"/>
    </row>
    <row r="48" spans="1:8" x14ac:dyDescent="0.25">
      <c r="A48" s="57"/>
      <c r="B48" s="57"/>
      <c r="C48" s="57"/>
      <c r="D48" s="57"/>
      <c r="E48" s="57"/>
      <c r="F48" s="57"/>
      <c r="H48" s="56"/>
    </row>
  </sheetData>
  <sheetProtection sheet="1" objects="1" scenarios="1" selectLockedCells="1"/>
  <mergeCells count="36">
    <mergeCell ref="A4:H4"/>
    <mergeCell ref="B3:D3"/>
    <mergeCell ref="A1:H1"/>
    <mergeCell ref="B5:H5"/>
    <mergeCell ref="H6:H8"/>
    <mergeCell ref="A7:F8"/>
    <mergeCell ref="B9:H9"/>
    <mergeCell ref="H10:H12"/>
    <mergeCell ref="A11:F12"/>
    <mergeCell ref="B13:H13"/>
    <mergeCell ref="H14:H16"/>
    <mergeCell ref="A15:F16"/>
    <mergeCell ref="B17:H17"/>
    <mergeCell ref="H18:H20"/>
    <mergeCell ref="A19:F20"/>
    <mergeCell ref="B21:H21"/>
    <mergeCell ref="H22:H24"/>
    <mergeCell ref="A23:F24"/>
    <mergeCell ref="B25:H25"/>
    <mergeCell ref="H26:H28"/>
    <mergeCell ref="A27:F28"/>
    <mergeCell ref="B29:H29"/>
    <mergeCell ref="H30:H32"/>
    <mergeCell ref="A31:F32"/>
    <mergeCell ref="B33:H33"/>
    <mergeCell ref="H34:H36"/>
    <mergeCell ref="A35:F36"/>
    <mergeCell ref="B37:H37"/>
    <mergeCell ref="H38:H40"/>
    <mergeCell ref="A39:F40"/>
    <mergeCell ref="B41:H41"/>
    <mergeCell ref="H42:H44"/>
    <mergeCell ref="A43:F44"/>
    <mergeCell ref="B45:H45"/>
    <mergeCell ref="H46:H48"/>
    <mergeCell ref="A47:F48"/>
  </mergeCells>
  <dataValidations count="2">
    <dataValidation type="list" allowBlank="1" showInputMessage="1" showErrorMessage="1" errorTitle="Ungültiger Name" error="Bitte wählen Sie einen Namen aus der Liste aus." promptTitle="Mitarbeiter (freiwillige Angabe)" prompt="Wählen Sie Ihren Namen aus oder führen Sie die Umfrage anonym durch, indem Sie &quot;keine Angabe&quot; auswählen." sqref="B2">
      <formula1>MAT_Liste</formula1>
    </dataValidation>
    <dataValidation type="date" allowBlank="1" showInputMessage="1" showErrorMessage="1" errorTitle="Ungültiges Datum" promptTitle="Datumsangabe" prompt="Bitte geben Sie das Druckdatum für dieses Formular an." sqref="D2">
      <formula1>41122</formula1>
      <formula2>41274</formula2>
    </dataValidation>
  </dataValidations>
  <pageMargins left="0.70866141732283472" right="0.70866141732283472" top="0.78740157480314965" bottom="0.78740157480314965" header="0.31496062992125984" footer="0.31496062992125984"/>
  <pageSetup paperSize="9" scale="83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Group Box 2">
              <controlPr defaultSize="0" print="0" autoFill="0" autoPict="0">
                <anchor moveWithCells="1">
                  <from>
                    <xdr:col>0</xdr:col>
                    <xdr:colOff>0</xdr:colOff>
                    <xdr:row>5</xdr:row>
                    <xdr:rowOff>9525</xdr:rowOff>
                  </from>
                  <to>
                    <xdr:col>5</xdr:col>
                    <xdr:colOff>971550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0</xdr:col>
                    <xdr:colOff>742950</xdr:colOff>
                    <xdr:row>5</xdr:row>
                    <xdr:rowOff>19050</xdr:rowOff>
                  </from>
                  <to>
                    <xdr:col>1</xdr:col>
                    <xdr:colOff>66675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2</xdr:col>
                    <xdr:colOff>733425</xdr:colOff>
                    <xdr:row>5</xdr:row>
                    <xdr:rowOff>19050</xdr:rowOff>
                  </from>
                  <to>
                    <xdr:col>3</xdr:col>
                    <xdr:colOff>57150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4</xdr:col>
                    <xdr:colOff>752475</xdr:colOff>
                    <xdr:row>5</xdr:row>
                    <xdr:rowOff>19050</xdr:rowOff>
                  </from>
                  <to>
                    <xdr:col>5</xdr:col>
                    <xdr:colOff>76200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Group Box 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0</xdr:col>
                    <xdr:colOff>742950</xdr:colOff>
                    <xdr:row>9</xdr:row>
                    <xdr:rowOff>19050</xdr:rowOff>
                  </from>
                  <to>
                    <xdr:col>1</xdr:col>
                    <xdr:colOff>66675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2</xdr:col>
                    <xdr:colOff>733425</xdr:colOff>
                    <xdr:row>9</xdr:row>
                    <xdr:rowOff>19050</xdr:rowOff>
                  </from>
                  <to>
                    <xdr:col>3</xdr:col>
                    <xdr:colOff>57150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4</xdr:col>
                    <xdr:colOff>752475</xdr:colOff>
                    <xdr:row>9</xdr:row>
                    <xdr:rowOff>19050</xdr:rowOff>
                  </from>
                  <to>
                    <xdr:col>5</xdr:col>
                    <xdr:colOff>76200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Group Box 10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0</xdr:col>
                    <xdr:colOff>742950</xdr:colOff>
                    <xdr:row>13</xdr:row>
                    <xdr:rowOff>19050</xdr:rowOff>
                  </from>
                  <to>
                    <xdr:col>1</xdr:col>
                    <xdr:colOff>66675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2</xdr:col>
                    <xdr:colOff>733425</xdr:colOff>
                    <xdr:row>13</xdr:row>
                    <xdr:rowOff>19050</xdr:rowOff>
                  </from>
                  <to>
                    <xdr:col>3</xdr:col>
                    <xdr:colOff>57150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Option Button 13">
              <controlPr defaultSize="0" autoFill="0" autoLine="0" autoPict="0">
                <anchor moveWithCells="1">
                  <from>
                    <xdr:col>4</xdr:col>
                    <xdr:colOff>752475</xdr:colOff>
                    <xdr:row>13</xdr:row>
                    <xdr:rowOff>19050</xdr:rowOff>
                  </from>
                  <to>
                    <xdr:col>5</xdr:col>
                    <xdr:colOff>76200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Group Box 14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Option Button 15">
              <controlPr defaultSize="0" autoFill="0" autoLine="0" autoPict="0">
                <anchor moveWithCells="1">
                  <from>
                    <xdr:col>0</xdr:col>
                    <xdr:colOff>742950</xdr:colOff>
                    <xdr:row>17</xdr:row>
                    <xdr:rowOff>19050</xdr:rowOff>
                  </from>
                  <to>
                    <xdr:col>1</xdr:col>
                    <xdr:colOff>66675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Option Button 16">
              <controlPr defaultSize="0" autoFill="0" autoLine="0" autoPict="0">
                <anchor moveWithCells="1">
                  <from>
                    <xdr:col>2</xdr:col>
                    <xdr:colOff>733425</xdr:colOff>
                    <xdr:row>17</xdr:row>
                    <xdr:rowOff>19050</xdr:rowOff>
                  </from>
                  <to>
                    <xdr:col>3</xdr:col>
                    <xdr:colOff>57150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Option Button 17">
              <controlPr defaultSize="0" autoFill="0" autoLine="0" autoPict="0">
                <anchor moveWithCells="1">
                  <from>
                    <xdr:col>4</xdr:col>
                    <xdr:colOff>752475</xdr:colOff>
                    <xdr:row>17</xdr:row>
                    <xdr:rowOff>19050</xdr:rowOff>
                  </from>
                  <to>
                    <xdr:col>5</xdr:col>
                    <xdr:colOff>76200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Group Box 18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Option Button 19">
              <controlPr defaultSize="0" autoFill="0" autoLine="0" autoPict="0">
                <anchor moveWithCells="1">
                  <from>
                    <xdr:col>0</xdr:col>
                    <xdr:colOff>742950</xdr:colOff>
                    <xdr:row>21</xdr:row>
                    <xdr:rowOff>19050</xdr:rowOff>
                  </from>
                  <to>
                    <xdr:col>1</xdr:col>
                    <xdr:colOff>66675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Option Button 20">
              <controlPr defaultSize="0" autoFill="0" autoLine="0" autoPict="0">
                <anchor moveWithCells="1">
                  <from>
                    <xdr:col>2</xdr:col>
                    <xdr:colOff>733425</xdr:colOff>
                    <xdr:row>21</xdr:row>
                    <xdr:rowOff>19050</xdr:rowOff>
                  </from>
                  <to>
                    <xdr:col>3</xdr:col>
                    <xdr:colOff>57150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Option Button 21">
              <controlPr defaultSize="0" autoFill="0" autoLine="0" autoPict="0">
                <anchor moveWithCells="1">
                  <from>
                    <xdr:col>4</xdr:col>
                    <xdr:colOff>752475</xdr:colOff>
                    <xdr:row>21</xdr:row>
                    <xdr:rowOff>19050</xdr:rowOff>
                  </from>
                  <to>
                    <xdr:col>5</xdr:col>
                    <xdr:colOff>76200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Group Box 22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Option Button 23">
              <controlPr defaultSize="0" autoFill="0" autoLine="0" autoPict="0">
                <anchor moveWithCells="1">
                  <from>
                    <xdr:col>0</xdr:col>
                    <xdr:colOff>742950</xdr:colOff>
                    <xdr:row>25</xdr:row>
                    <xdr:rowOff>19050</xdr:rowOff>
                  </from>
                  <to>
                    <xdr:col>1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Option Button 24">
              <controlPr defaultSize="0" autoFill="0" autoLine="0" autoPict="0">
                <anchor moveWithCells="1">
                  <from>
                    <xdr:col>2</xdr:col>
                    <xdr:colOff>733425</xdr:colOff>
                    <xdr:row>25</xdr:row>
                    <xdr:rowOff>19050</xdr:rowOff>
                  </from>
                  <to>
                    <xdr:col>3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Option Button 25">
              <controlPr defaultSize="0" autoFill="0" autoLine="0" autoPict="0">
                <anchor moveWithCells="1">
                  <from>
                    <xdr:col>4</xdr:col>
                    <xdr:colOff>752475</xdr:colOff>
                    <xdr:row>25</xdr:row>
                    <xdr:rowOff>19050</xdr:rowOff>
                  </from>
                  <to>
                    <xdr:col>5</xdr:col>
                    <xdr:colOff>76200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Group Box 2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Option Button 27">
              <controlPr defaultSize="0" autoFill="0" autoLine="0" autoPict="0">
                <anchor moveWithCells="1">
                  <from>
                    <xdr:col>0</xdr:col>
                    <xdr:colOff>742950</xdr:colOff>
                    <xdr:row>29</xdr:row>
                    <xdr:rowOff>19050</xdr:rowOff>
                  </from>
                  <to>
                    <xdr:col>1</xdr:col>
                    <xdr:colOff>66675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Option Button 28">
              <controlPr defaultSize="0" autoFill="0" autoLine="0" autoPict="0">
                <anchor moveWithCells="1">
                  <from>
                    <xdr:col>2</xdr:col>
                    <xdr:colOff>733425</xdr:colOff>
                    <xdr:row>29</xdr:row>
                    <xdr:rowOff>19050</xdr:rowOff>
                  </from>
                  <to>
                    <xdr:col>3</xdr:col>
                    <xdr:colOff>57150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Option Button 29">
              <controlPr defaultSize="0" autoFill="0" autoLine="0" autoPict="0">
                <anchor moveWithCells="1">
                  <from>
                    <xdr:col>4</xdr:col>
                    <xdr:colOff>752475</xdr:colOff>
                    <xdr:row>29</xdr:row>
                    <xdr:rowOff>19050</xdr:rowOff>
                  </from>
                  <to>
                    <xdr:col>5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Group Box 30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Option Button 31">
              <controlPr defaultSize="0" autoFill="0" autoLine="0" autoPict="0">
                <anchor moveWithCells="1">
                  <from>
                    <xdr:col>0</xdr:col>
                    <xdr:colOff>742950</xdr:colOff>
                    <xdr:row>33</xdr:row>
                    <xdr:rowOff>19050</xdr:rowOff>
                  </from>
                  <to>
                    <xdr:col>1</xdr:col>
                    <xdr:colOff>66675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Option Button 32">
              <controlPr defaultSize="0" autoFill="0" autoLine="0" autoPict="0">
                <anchor moveWithCells="1">
                  <from>
                    <xdr:col>2</xdr:col>
                    <xdr:colOff>733425</xdr:colOff>
                    <xdr:row>33</xdr:row>
                    <xdr:rowOff>19050</xdr:rowOff>
                  </from>
                  <to>
                    <xdr:col>3</xdr:col>
                    <xdr:colOff>57150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Option Button 33">
              <controlPr defaultSize="0" autoFill="0" autoLine="0" autoPict="0">
                <anchor moveWithCells="1">
                  <from>
                    <xdr:col>4</xdr:col>
                    <xdr:colOff>752475</xdr:colOff>
                    <xdr:row>33</xdr:row>
                    <xdr:rowOff>19050</xdr:rowOff>
                  </from>
                  <to>
                    <xdr:col>5</xdr:col>
                    <xdr:colOff>76200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Group Box 34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Option Button 35">
              <controlPr defaultSize="0" autoFill="0" autoLine="0" autoPict="0">
                <anchor moveWithCells="1">
                  <from>
                    <xdr:col>0</xdr:col>
                    <xdr:colOff>742950</xdr:colOff>
                    <xdr:row>37</xdr:row>
                    <xdr:rowOff>19050</xdr:rowOff>
                  </from>
                  <to>
                    <xdr:col>1</xdr:col>
                    <xdr:colOff>66675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Option Button 36">
              <controlPr defaultSize="0" autoFill="0" autoLine="0" autoPict="0">
                <anchor moveWithCells="1">
                  <from>
                    <xdr:col>2</xdr:col>
                    <xdr:colOff>733425</xdr:colOff>
                    <xdr:row>37</xdr:row>
                    <xdr:rowOff>19050</xdr:rowOff>
                  </from>
                  <to>
                    <xdr:col>3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Option Button 37">
              <controlPr defaultSize="0" autoFill="0" autoLine="0" autoPict="0">
                <anchor moveWithCells="1">
                  <from>
                    <xdr:col>4</xdr:col>
                    <xdr:colOff>752475</xdr:colOff>
                    <xdr:row>37</xdr:row>
                    <xdr:rowOff>19050</xdr:rowOff>
                  </from>
                  <to>
                    <xdr:col>5</xdr:col>
                    <xdr:colOff>76200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Group Box 38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Option Button 39">
              <controlPr defaultSize="0" autoFill="0" autoLine="0" autoPict="0">
                <anchor moveWithCells="1">
                  <from>
                    <xdr:col>0</xdr:col>
                    <xdr:colOff>742950</xdr:colOff>
                    <xdr:row>41</xdr:row>
                    <xdr:rowOff>19050</xdr:rowOff>
                  </from>
                  <to>
                    <xdr:col>1</xdr:col>
                    <xdr:colOff>66675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Option Button 40">
              <controlPr defaultSize="0" autoFill="0" autoLine="0" autoPict="0">
                <anchor moveWithCells="1">
                  <from>
                    <xdr:col>2</xdr:col>
                    <xdr:colOff>733425</xdr:colOff>
                    <xdr:row>41</xdr:row>
                    <xdr:rowOff>19050</xdr:rowOff>
                  </from>
                  <to>
                    <xdr:col>3</xdr:col>
                    <xdr:colOff>57150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Option Button 41">
              <controlPr defaultSize="0" autoFill="0" autoLine="0" autoPict="0">
                <anchor moveWithCells="1">
                  <from>
                    <xdr:col>4</xdr:col>
                    <xdr:colOff>752475</xdr:colOff>
                    <xdr:row>41</xdr:row>
                    <xdr:rowOff>19050</xdr:rowOff>
                  </from>
                  <to>
                    <xdr:col>5</xdr:col>
                    <xdr:colOff>76200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Group Box 42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Option Button 43">
              <controlPr defaultSize="0" autoFill="0" autoLine="0" autoPict="0">
                <anchor moveWithCells="1">
                  <from>
                    <xdr:col>0</xdr:col>
                    <xdr:colOff>742950</xdr:colOff>
                    <xdr:row>45</xdr:row>
                    <xdr:rowOff>19050</xdr:rowOff>
                  </from>
                  <to>
                    <xdr:col>1</xdr:col>
                    <xdr:colOff>66675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Option Button 44">
              <controlPr defaultSize="0" autoFill="0" autoLine="0" autoPict="0">
                <anchor moveWithCells="1">
                  <from>
                    <xdr:col>2</xdr:col>
                    <xdr:colOff>733425</xdr:colOff>
                    <xdr:row>45</xdr:row>
                    <xdr:rowOff>19050</xdr:rowOff>
                  </from>
                  <to>
                    <xdr:col>3</xdr:col>
                    <xdr:colOff>57150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Option Button 45">
              <controlPr defaultSize="0" autoFill="0" autoLine="0" autoPict="0">
                <anchor moveWithCells="1">
                  <from>
                    <xdr:col>4</xdr:col>
                    <xdr:colOff>752475</xdr:colOff>
                    <xdr:row>45</xdr:row>
                    <xdr:rowOff>19050</xdr:rowOff>
                  </from>
                  <to>
                    <xdr:col>5</xdr:col>
                    <xdr:colOff>76200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Group Box 4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9" name="Group Box 47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0" name="Group Box 48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1" name="Group Box 49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2" name="Group Box 50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3" name="Group Box 51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4" name="Group Box 52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5" name="Group Box 53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6" name="Group Box 55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7" name="Group Box 5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8" name="Group Box 57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9" name="Group Box 58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0" name="Group Box 59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1" name="Group Box 60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2" name="Group Box 61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3" name="Group Box 62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4" name="Group Box 63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5" name="Group Box 64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workbookViewId="0">
      <selection activeCell="B9" sqref="B9"/>
    </sheetView>
  </sheetViews>
  <sheetFormatPr baseColWidth="10" defaultRowHeight="15" x14ac:dyDescent="0.25"/>
  <cols>
    <col min="1" max="1" width="13.42578125" style="27" customWidth="1"/>
    <col min="2" max="4" width="17.5703125" style="27" customWidth="1"/>
    <col min="5" max="5" width="11.42578125" style="27"/>
    <col min="6" max="6" width="16.42578125" style="27" bestFit="1" customWidth="1"/>
    <col min="7" max="7" width="10.28515625" style="27" customWidth="1"/>
    <col min="8" max="16384" width="11.42578125" style="27"/>
  </cols>
  <sheetData>
    <row r="1" spans="1:37" ht="24" customHeight="1" x14ac:dyDescent="0.3">
      <c r="A1" s="38" t="s">
        <v>55</v>
      </c>
    </row>
    <row r="2" spans="1:37" x14ac:dyDescent="0.25">
      <c r="A2" s="39" t="s">
        <v>56</v>
      </c>
      <c r="B2" s="39" t="s">
        <v>57</v>
      </c>
      <c r="C2" s="39" t="s">
        <v>1</v>
      </c>
      <c r="D2" s="51" t="s">
        <v>58</v>
      </c>
      <c r="E2" s="51" t="s">
        <v>59</v>
      </c>
      <c r="F2" s="39" t="s">
        <v>60</v>
      </c>
      <c r="G2" s="39" t="s">
        <v>61</v>
      </c>
      <c r="H2" s="39" t="s">
        <v>62</v>
      </c>
      <c r="I2" s="39" t="s">
        <v>63</v>
      </c>
      <c r="J2" s="39" t="s">
        <v>64</v>
      </c>
      <c r="K2" s="39" t="s">
        <v>65</v>
      </c>
      <c r="L2" s="39" t="s">
        <v>66</v>
      </c>
      <c r="M2" s="39" t="s">
        <v>67</v>
      </c>
      <c r="N2" s="39" t="s">
        <v>68</v>
      </c>
      <c r="O2" s="39" t="s">
        <v>69</v>
      </c>
      <c r="P2" s="39" t="s">
        <v>70</v>
      </c>
      <c r="Q2" s="39" t="s">
        <v>71</v>
      </c>
      <c r="R2" s="39" t="s">
        <v>91</v>
      </c>
      <c r="S2" s="39" t="s">
        <v>92</v>
      </c>
      <c r="T2" s="39" t="s">
        <v>72</v>
      </c>
      <c r="U2" s="39" t="s">
        <v>73</v>
      </c>
      <c r="V2" s="39" t="s">
        <v>74</v>
      </c>
      <c r="W2" s="39" t="s">
        <v>75</v>
      </c>
      <c r="X2" s="39" t="s">
        <v>76</v>
      </c>
      <c r="Y2" s="39" t="s">
        <v>77</v>
      </c>
      <c r="Z2" s="39" t="s">
        <v>78</v>
      </c>
      <c r="AA2" s="39" t="s">
        <v>79</v>
      </c>
      <c r="AB2" s="39" t="s">
        <v>80</v>
      </c>
      <c r="AC2" s="39" t="s">
        <v>81</v>
      </c>
      <c r="AD2" s="39" t="s">
        <v>82</v>
      </c>
      <c r="AE2" s="39" t="s">
        <v>83</v>
      </c>
      <c r="AF2" s="39" t="s">
        <v>84</v>
      </c>
      <c r="AG2" s="39" t="s">
        <v>85</v>
      </c>
      <c r="AH2" s="39" t="s">
        <v>86</v>
      </c>
      <c r="AI2" s="39" t="s">
        <v>87</v>
      </c>
      <c r="AJ2" s="39" t="s">
        <v>88</v>
      </c>
      <c r="AK2" s="39" t="s">
        <v>89</v>
      </c>
    </row>
    <row r="3" spans="1:37" x14ac:dyDescent="0.25">
      <c r="A3" s="28">
        <f>DDatum</f>
        <v>41183</v>
      </c>
      <c r="B3" s="27" t="str">
        <f>Mitarbeiter</f>
        <v>keine Angabe</v>
      </c>
      <c r="C3" s="27" t="str">
        <f>Thema</f>
        <v>Unternehmensumfrage 2012</v>
      </c>
      <c r="D3" s="27" t="str">
        <f>Ident</f>
        <v>08/2012</v>
      </c>
      <c r="E3" s="27" t="str">
        <f>AText1</f>
        <v>Die organisatorische Unterstützung in meinem Arbeitsbereich macht es mir leicht, mich auf die Erledigung meiner Aufgaben zu konzentrieren.</v>
      </c>
      <c r="F3" s="27">
        <f>AWert1</f>
        <v>2</v>
      </c>
      <c r="G3" s="27">
        <f>AMemo1</f>
        <v>0</v>
      </c>
      <c r="H3" s="27" t="str">
        <f>AText2</f>
        <v>Ich habe jederzeit die wichtigsten Informationen, die ich für meine tägliche Arbeit brauche.</v>
      </c>
      <c r="I3" s="27">
        <f>AWert2</f>
        <v>2</v>
      </c>
      <c r="J3" s="27">
        <f>AMemo2</f>
        <v>0</v>
      </c>
      <c r="K3" s="27" t="str">
        <f>AText3</f>
        <v>In unserem Unternehmen ist es selbstverständlich, dass wir unsere Erfahrungen und unser Wissen untereinander austauschen.</v>
      </c>
      <c r="L3" s="27">
        <f>AWert3</f>
        <v>2</v>
      </c>
      <c r="M3" s="27">
        <f>AMemo3</f>
        <v>0</v>
      </c>
      <c r="N3" s="27" t="str">
        <f>AText4</f>
        <v>Verantwortlichkeiten und Kompetenzen im Unternehmen sind für jeden transparent.</v>
      </c>
      <c r="O3" s="27">
        <f>AWert4</f>
        <v>3</v>
      </c>
      <c r="P3" s="27">
        <f>AMemo4</f>
        <v>0</v>
      </c>
      <c r="Q3" s="27" t="str">
        <f>AText5</f>
        <v>Fehler werden konstruktiv analysiert und genutzt, um daraus zu lernen.</v>
      </c>
      <c r="R3" s="27">
        <f>AWert5</f>
        <v>2</v>
      </c>
      <c r="S3" s="27">
        <f>AMemo5</f>
        <v>0</v>
      </c>
      <c r="T3" s="27" t="str">
        <f>AText6</f>
        <v>Von der Qualität der Dienstleistungen/Produkte unseres Unternehmens bin ich überzeugt.</v>
      </c>
      <c r="U3" s="27">
        <f>AWert6</f>
        <v>1</v>
      </c>
      <c r="V3" s="27">
        <f>AMemo6</f>
        <v>0</v>
      </c>
      <c r="W3" s="27" t="str">
        <f>AText7</f>
        <v>Mein/e direkte/r Vorgesetzte/r gibt mir regelmäßig Feedback zu meinen Leistungen.</v>
      </c>
      <c r="X3" s="27">
        <f>AWert7</f>
        <v>2</v>
      </c>
      <c r="Y3" s="27">
        <f>AMemo7</f>
        <v>0</v>
      </c>
      <c r="Z3" s="27" t="str">
        <f>AText8</f>
        <v>Mein/e direkte/r Vorgesetzte/r verhält sich mir gegenüber wertschätzend.</v>
      </c>
      <c r="AA3" s="27">
        <f>AWert8</f>
        <v>2</v>
      </c>
      <c r="AB3" s="27">
        <f>AMemo8</f>
        <v>0</v>
      </c>
      <c r="AC3" s="27" t="str">
        <f>AText9</f>
        <v>Mein/e direkte/r Vorgesetzte/r unterstützt mich in meiner beruflichen Entwicklung.</v>
      </c>
      <c r="AD3" s="27">
        <f>AWert9</f>
        <v>2</v>
      </c>
      <c r="AE3" s="27">
        <f>AMemo9</f>
        <v>0</v>
      </c>
      <c r="AF3" s="27" t="str">
        <f>AText10</f>
        <v>Ich wünsche mir mehr inner- oder außerbetriebliche Weiterbildungsangebote.</v>
      </c>
      <c r="AG3" s="27">
        <f>AWert10</f>
        <v>1</v>
      </c>
      <c r="AH3" s="27">
        <f>AMemo10</f>
        <v>0</v>
      </c>
      <c r="AI3" s="27" t="str">
        <f>AText11</f>
        <v>Alles in allem bin ich zufrieden mit der Stelle in meinem Unternehmen.</v>
      </c>
      <c r="AJ3" s="27">
        <f>AWert11</f>
        <v>2</v>
      </c>
      <c r="AK3" s="27">
        <f>AMemo11</f>
        <v>0</v>
      </c>
    </row>
    <row r="8" spans="1:37" ht="16.5" thickBot="1" x14ac:dyDescent="0.3">
      <c r="A8" s="40" t="s">
        <v>93</v>
      </c>
      <c r="B8" s="41"/>
      <c r="C8" s="41"/>
      <c r="D8" s="41"/>
      <c r="E8" s="41"/>
      <c r="F8" s="41"/>
      <c r="G8" s="41"/>
    </row>
    <row r="9" spans="1:37" ht="15.75" x14ac:dyDescent="0.25">
      <c r="A9" s="42"/>
      <c r="B9" s="43" t="str">
        <f>INI!$E$10</f>
        <v>trifft nicht zu</v>
      </c>
      <c r="C9" s="44" t="str">
        <f>INI!$E$9</f>
        <v>trifft teilweise zu</v>
      </c>
      <c r="D9" s="45" t="str">
        <f>INI!$E$8</f>
        <v>trifft zu</v>
      </c>
      <c r="E9" s="29"/>
      <c r="F9" s="61" t="s">
        <v>94</v>
      </c>
      <c r="G9" s="62"/>
    </row>
    <row r="10" spans="1:37" ht="15.75" x14ac:dyDescent="0.25">
      <c r="A10" s="46"/>
      <c r="B10" s="47">
        <v>3</v>
      </c>
      <c r="C10" s="47">
        <v>2</v>
      </c>
      <c r="D10" s="47">
        <v>1</v>
      </c>
      <c r="F10" s="30"/>
      <c r="G10" s="31"/>
    </row>
    <row r="11" spans="1:37" ht="15.75" x14ac:dyDescent="0.25">
      <c r="A11" s="48">
        <v>1</v>
      </c>
      <c r="B11" s="49" t="str">
        <f ca="1">IF(INDIRECT("AWert"&amp;$A11)=B$10,"x","")</f>
        <v/>
      </c>
      <c r="C11" s="49" t="str">
        <f t="shared" ref="C11:D21" ca="1" si="0">IF(INDIRECT("AWert"&amp;$A11)=C$10,"x","")</f>
        <v>x</v>
      </c>
      <c r="D11" s="49" t="str">
        <f t="shared" ca="1" si="0"/>
        <v/>
      </c>
      <c r="F11" s="32" t="str">
        <f>INI!$E$8</f>
        <v>trifft zu</v>
      </c>
      <c r="G11" s="33">
        <f ca="1">COUNTIF($D$11:$D$21,"x")</f>
        <v>2</v>
      </c>
    </row>
    <row r="12" spans="1:37" ht="15.75" x14ac:dyDescent="0.25">
      <c r="A12" s="48">
        <v>2</v>
      </c>
      <c r="B12" s="49" t="str">
        <f t="shared" ref="B12:B21" ca="1" si="1">IF(INDIRECT("AWert"&amp;$A12)=B$10,"x","")</f>
        <v/>
      </c>
      <c r="C12" s="49" t="str">
        <f t="shared" ca="1" si="0"/>
        <v>x</v>
      </c>
      <c r="D12" s="49" t="str">
        <f ca="1">IF(INDIRECT("AWert"&amp;$A12)=D$10,"x","")</f>
        <v/>
      </c>
      <c r="F12" s="34" t="str">
        <f>INI!$E$9</f>
        <v>trifft teilweise zu</v>
      </c>
      <c r="G12" s="35">
        <f ca="1">COUNTIF($C$11:$C$21,"x")</f>
        <v>8</v>
      </c>
    </row>
    <row r="13" spans="1:37" ht="16.5" thickBot="1" x14ac:dyDescent="0.3">
      <c r="A13" s="48">
        <v>3</v>
      </c>
      <c r="B13" s="49" t="str">
        <f t="shared" ca="1" si="1"/>
        <v/>
      </c>
      <c r="C13" s="49" t="str">
        <f t="shared" ca="1" si="0"/>
        <v>x</v>
      </c>
      <c r="D13" s="49" t="str">
        <f t="shared" ca="1" si="0"/>
        <v/>
      </c>
      <c r="F13" s="36" t="str">
        <f>INI!$E$10</f>
        <v>trifft nicht zu</v>
      </c>
      <c r="G13" s="37">
        <f ca="1">COUNTIF($B$11:$B$21,"x")</f>
        <v>1</v>
      </c>
    </row>
    <row r="14" spans="1:37" ht="15.75" x14ac:dyDescent="0.25">
      <c r="A14" s="48">
        <v>4</v>
      </c>
      <c r="B14" s="49" t="str">
        <f t="shared" ca="1" si="1"/>
        <v>x</v>
      </c>
      <c r="C14" s="49" t="str">
        <f t="shared" ca="1" si="0"/>
        <v/>
      </c>
      <c r="D14" s="49" t="str">
        <f t="shared" ca="1" si="0"/>
        <v/>
      </c>
    </row>
    <row r="15" spans="1:37" ht="15.75" x14ac:dyDescent="0.25">
      <c r="A15" s="48">
        <v>5</v>
      </c>
      <c r="B15" s="49" t="str">
        <f t="shared" ca="1" si="1"/>
        <v/>
      </c>
      <c r="C15" s="49" t="str">
        <f t="shared" ca="1" si="0"/>
        <v>x</v>
      </c>
      <c r="D15" s="49" t="str">
        <f t="shared" ca="1" si="0"/>
        <v/>
      </c>
    </row>
    <row r="16" spans="1:37" ht="15.75" x14ac:dyDescent="0.25">
      <c r="A16" s="48">
        <v>6</v>
      </c>
      <c r="B16" s="49" t="str">
        <f t="shared" ca="1" si="1"/>
        <v/>
      </c>
      <c r="C16" s="49" t="str">
        <f t="shared" ca="1" si="0"/>
        <v/>
      </c>
      <c r="D16" s="49" t="str">
        <f t="shared" ca="1" si="0"/>
        <v>x</v>
      </c>
    </row>
    <row r="17" spans="1:4" ht="15.75" x14ac:dyDescent="0.25">
      <c r="A17" s="48">
        <v>7</v>
      </c>
      <c r="B17" s="49" t="str">
        <f t="shared" ca="1" si="1"/>
        <v/>
      </c>
      <c r="C17" s="49" t="str">
        <f t="shared" ca="1" si="0"/>
        <v>x</v>
      </c>
      <c r="D17" s="49" t="str">
        <f t="shared" ca="1" si="0"/>
        <v/>
      </c>
    </row>
    <row r="18" spans="1:4" ht="15.75" x14ac:dyDescent="0.25">
      <c r="A18" s="48">
        <v>8</v>
      </c>
      <c r="B18" s="49" t="str">
        <f t="shared" ca="1" si="1"/>
        <v/>
      </c>
      <c r="C18" s="49" t="str">
        <f t="shared" ca="1" si="0"/>
        <v>x</v>
      </c>
      <c r="D18" s="49" t="str">
        <f t="shared" ca="1" si="0"/>
        <v/>
      </c>
    </row>
    <row r="19" spans="1:4" ht="15.75" x14ac:dyDescent="0.25">
      <c r="A19" s="48">
        <v>9</v>
      </c>
      <c r="B19" s="49" t="str">
        <f t="shared" ca="1" si="1"/>
        <v/>
      </c>
      <c r="C19" s="49" t="str">
        <f t="shared" ca="1" si="0"/>
        <v>x</v>
      </c>
      <c r="D19" s="49" t="str">
        <f t="shared" ca="1" si="0"/>
        <v/>
      </c>
    </row>
    <row r="20" spans="1:4" ht="15.75" x14ac:dyDescent="0.25">
      <c r="A20" s="48">
        <v>10</v>
      </c>
      <c r="B20" s="49" t="str">
        <f t="shared" ca="1" si="1"/>
        <v/>
      </c>
      <c r="C20" s="49" t="str">
        <f t="shared" ca="1" si="0"/>
        <v/>
      </c>
      <c r="D20" s="49" t="str">
        <f t="shared" ca="1" si="0"/>
        <v>x</v>
      </c>
    </row>
    <row r="21" spans="1:4" ht="15.75" x14ac:dyDescent="0.25">
      <c r="A21" s="48">
        <v>11</v>
      </c>
      <c r="B21" s="49" t="str">
        <f t="shared" ca="1" si="1"/>
        <v/>
      </c>
      <c r="C21" s="49" t="str">
        <f t="shared" ca="1" si="0"/>
        <v>x</v>
      </c>
      <c r="D21" s="49" t="str">
        <f t="shared" ca="1" si="0"/>
        <v/>
      </c>
    </row>
  </sheetData>
  <mergeCells count="1">
    <mergeCell ref="F9:G9"/>
  </mergeCells>
  <conditionalFormatting sqref="A10">
    <cfRule type="expression" dxfId="5" priority="4" stopIfTrue="1">
      <formula>$D10="x"</formula>
    </cfRule>
    <cfRule type="expression" dxfId="4" priority="5" stopIfTrue="1">
      <formula>$C10="x"</formula>
    </cfRule>
    <cfRule type="expression" dxfId="3" priority="6" stopIfTrue="1">
      <formula>$B10="x"</formula>
    </cfRule>
  </conditionalFormatting>
  <conditionalFormatting sqref="B11:B21">
    <cfRule type="expression" dxfId="2" priority="3">
      <formula>B11="x"</formula>
    </cfRule>
  </conditionalFormatting>
  <conditionalFormatting sqref="C11:C21">
    <cfRule type="expression" dxfId="1" priority="2">
      <formula>C11="x"</formula>
    </cfRule>
  </conditionalFormatting>
  <conditionalFormatting sqref="D11:D21">
    <cfRule type="expression" dxfId="0" priority="1">
      <formula>D11="x"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10" sqref="E10"/>
    </sheetView>
  </sheetViews>
  <sheetFormatPr baseColWidth="10" defaultRowHeight="15" x14ac:dyDescent="0.25"/>
  <cols>
    <col min="1" max="1" width="17.28515625" customWidth="1"/>
    <col min="2" max="2" width="24.42578125" bestFit="1" customWidth="1"/>
    <col min="4" max="4" width="13.28515625" bestFit="1" customWidth="1"/>
    <col min="5" max="5" width="14.28515625" bestFit="1" customWidth="1"/>
  </cols>
  <sheetData>
    <row r="1" spans="1:5" ht="20.25" x14ac:dyDescent="0.25">
      <c r="A1" s="63" t="s">
        <v>0</v>
      </c>
      <c r="B1" s="63"/>
      <c r="C1" s="63"/>
      <c r="D1" s="63"/>
      <c r="E1" s="63"/>
    </row>
    <row r="3" spans="1:5" ht="15.75" x14ac:dyDescent="0.25">
      <c r="A3" s="11" t="s">
        <v>30</v>
      </c>
      <c r="B3" s="11" t="s">
        <v>1</v>
      </c>
      <c r="C3" s="11"/>
      <c r="D3" s="11"/>
      <c r="E3" s="11" t="s">
        <v>2</v>
      </c>
    </row>
    <row r="4" spans="1:5" x14ac:dyDescent="0.25">
      <c r="A4" s="2" t="s">
        <v>2</v>
      </c>
      <c r="B4" s="2" t="s">
        <v>32</v>
      </c>
      <c r="C4" s="1"/>
      <c r="D4" s="1"/>
      <c r="E4" s="3" t="s">
        <v>31</v>
      </c>
    </row>
    <row r="5" spans="1:5" x14ac:dyDescent="0.25">
      <c r="A5" s="1"/>
      <c r="B5" s="1"/>
      <c r="C5" s="1"/>
      <c r="D5" s="1"/>
      <c r="E5" s="1"/>
    </row>
    <row r="6" spans="1:5" ht="15.75" x14ac:dyDescent="0.25">
      <c r="A6" s="6" t="s">
        <v>3</v>
      </c>
      <c r="B6" s="7"/>
      <c r="C6" s="1"/>
      <c r="D6" s="6" t="s">
        <v>4</v>
      </c>
      <c r="E6" s="6"/>
    </row>
    <row r="7" spans="1:5" x14ac:dyDescent="0.25">
      <c r="A7" s="8" t="s">
        <v>5</v>
      </c>
      <c r="B7" s="7"/>
      <c r="C7" s="1"/>
      <c r="D7" s="9" t="s">
        <v>6</v>
      </c>
      <c r="E7" s="10" t="s">
        <v>7</v>
      </c>
    </row>
    <row r="8" spans="1:5" x14ac:dyDescent="0.25">
      <c r="A8" s="5" t="s">
        <v>8</v>
      </c>
      <c r="B8" s="1"/>
      <c r="C8" s="1"/>
      <c r="D8" s="4">
        <v>1</v>
      </c>
      <c r="E8" s="4" t="s">
        <v>9</v>
      </c>
    </row>
    <row r="9" spans="1:5" x14ac:dyDescent="0.25">
      <c r="A9" s="2" t="s">
        <v>10</v>
      </c>
      <c r="B9" s="1"/>
      <c r="C9" s="1"/>
      <c r="D9" s="4">
        <v>2</v>
      </c>
      <c r="E9" s="4" t="s">
        <v>11</v>
      </c>
    </row>
    <row r="10" spans="1:5" x14ac:dyDescent="0.25">
      <c r="A10" s="2" t="s">
        <v>12</v>
      </c>
      <c r="B10" s="1"/>
      <c r="C10" s="1"/>
      <c r="D10" s="4">
        <v>3</v>
      </c>
      <c r="E10" s="4" t="s">
        <v>13</v>
      </c>
    </row>
    <row r="11" spans="1:5" x14ac:dyDescent="0.25">
      <c r="A11" s="2" t="s">
        <v>14</v>
      </c>
      <c r="B11" s="1"/>
      <c r="C11" s="1"/>
      <c r="D11" s="1"/>
      <c r="E11" s="1"/>
    </row>
    <row r="12" spans="1:5" x14ac:dyDescent="0.25">
      <c r="A12" s="2" t="s">
        <v>15</v>
      </c>
      <c r="B12" s="1"/>
      <c r="C12" s="1"/>
      <c r="D12" s="1"/>
      <c r="E12" s="1"/>
    </row>
    <row r="13" spans="1:5" x14ac:dyDescent="0.25">
      <c r="A13" s="2" t="s">
        <v>16</v>
      </c>
      <c r="B13" s="1"/>
      <c r="C13" s="1"/>
      <c r="D13" s="1"/>
      <c r="E13" s="1"/>
    </row>
    <row r="14" spans="1:5" x14ac:dyDescent="0.25">
      <c r="A14" s="2" t="s">
        <v>17</v>
      </c>
      <c r="B14" s="1"/>
      <c r="C14" s="1"/>
      <c r="D14" s="1"/>
      <c r="E14" s="1"/>
    </row>
    <row r="15" spans="1:5" x14ac:dyDescent="0.25">
      <c r="A15" s="2" t="s">
        <v>18</v>
      </c>
      <c r="B15" s="1"/>
      <c r="C15" s="1"/>
      <c r="D15" s="1"/>
      <c r="E15" s="1"/>
    </row>
    <row r="16" spans="1:5" x14ac:dyDescent="0.25">
      <c r="A16" s="2" t="s">
        <v>19</v>
      </c>
      <c r="B16" s="1"/>
      <c r="C16" s="1"/>
      <c r="D16" s="1"/>
      <c r="E16" s="1"/>
    </row>
    <row r="17" spans="1:4" x14ac:dyDescent="0.25">
      <c r="A17" s="2" t="s">
        <v>20</v>
      </c>
      <c r="B17" s="1"/>
      <c r="C17" s="1"/>
      <c r="D17" s="1"/>
    </row>
    <row r="18" spans="1:4" x14ac:dyDescent="0.25">
      <c r="A18" s="2" t="s">
        <v>21</v>
      </c>
      <c r="B18" s="1"/>
      <c r="C18" s="1"/>
      <c r="D18" s="1"/>
    </row>
    <row r="19" spans="1:4" x14ac:dyDescent="0.25">
      <c r="A19" s="2" t="s">
        <v>22</v>
      </c>
      <c r="B19" s="1"/>
      <c r="C19" s="1"/>
      <c r="D19" s="1"/>
    </row>
    <row r="20" spans="1:4" x14ac:dyDescent="0.25">
      <c r="A20" s="2" t="s">
        <v>23</v>
      </c>
      <c r="B20" s="1"/>
      <c r="C20" s="1"/>
      <c r="D20" s="1"/>
    </row>
    <row r="21" spans="1:4" x14ac:dyDescent="0.25">
      <c r="A21" s="2" t="s">
        <v>24</v>
      </c>
      <c r="B21" s="1"/>
      <c r="C21" s="1"/>
      <c r="D21" s="1"/>
    </row>
    <row r="22" spans="1:4" x14ac:dyDescent="0.25">
      <c r="A22" s="2" t="s">
        <v>25</v>
      </c>
      <c r="B22" s="1"/>
      <c r="C22" s="1"/>
      <c r="D22" s="1"/>
    </row>
    <row r="23" spans="1:4" x14ac:dyDescent="0.25">
      <c r="A23" s="2" t="s">
        <v>26</v>
      </c>
      <c r="B23" s="1"/>
      <c r="C23" s="1"/>
      <c r="D23" s="1"/>
    </row>
    <row r="24" spans="1:4" x14ac:dyDescent="0.25">
      <c r="A24" s="2" t="s">
        <v>27</v>
      </c>
      <c r="B24" s="1"/>
      <c r="C24" s="1"/>
      <c r="D24" s="1"/>
    </row>
    <row r="25" spans="1:4" x14ac:dyDescent="0.25">
      <c r="A25" s="2" t="s">
        <v>28</v>
      </c>
      <c r="B25" s="1"/>
      <c r="C25" s="1"/>
      <c r="D25" s="1"/>
    </row>
    <row r="26" spans="1:4" x14ac:dyDescent="0.25">
      <c r="A26" s="2" t="s">
        <v>29</v>
      </c>
      <c r="B26" s="2"/>
      <c r="C26" s="1"/>
      <c r="D26" s="2"/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40</vt:i4>
      </vt:variant>
    </vt:vector>
  </HeadingPairs>
  <TitlesOfParts>
    <vt:vector size="44" baseType="lpstr">
      <vt:lpstr>Hinweis</vt:lpstr>
      <vt:lpstr>Umfrage</vt:lpstr>
      <vt:lpstr>Auswertung</vt:lpstr>
      <vt:lpstr>INI</vt:lpstr>
      <vt:lpstr>AMemo1</vt:lpstr>
      <vt:lpstr>AMemo10</vt:lpstr>
      <vt:lpstr>AMemo11</vt:lpstr>
      <vt:lpstr>AMemo2</vt:lpstr>
      <vt:lpstr>AMemo3</vt:lpstr>
      <vt:lpstr>AMemo4</vt:lpstr>
      <vt:lpstr>AMemo5</vt:lpstr>
      <vt:lpstr>AMemo6</vt:lpstr>
      <vt:lpstr>AMemo7</vt:lpstr>
      <vt:lpstr>AMemo8</vt:lpstr>
      <vt:lpstr>AMemo9</vt:lpstr>
      <vt:lpstr>AText1</vt:lpstr>
      <vt:lpstr>AText10</vt:lpstr>
      <vt:lpstr>AText11</vt:lpstr>
      <vt:lpstr>AText2</vt:lpstr>
      <vt:lpstr>AText3</vt:lpstr>
      <vt:lpstr>AText4</vt:lpstr>
      <vt:lpstr>AText5</vt:lpstr>
      <vt:lpstr>AText6</vt:lpstr>
      <vt:lpstr>AText7</vt:lpstr>
      <vt:lpstr>AText8</vt:lpstr>
      <vt:lpstr>AText9</vt:lpstr>
      <vt:lpstr>AWert1</vt:lpstr>
      <vt:lpstr>AWert10</vt:lpstr>
      <vt:lpstr>AWert11</vt:lpstr>
      <vt:lpstr>AWert2</vt:lpstr>
      <vt:lpstr>AWert3</vt:lpstr>
      <vt:lpstr>AWert4</vt:lpstr>
      <vt:lpstr>AWert5</vt:lpstr>
      <vt:lpstr>AWert6</vt:lpstr>
      <vt:lpstr>AWert7</vt:lpstr>
      <vt:lpstr>AWert8</vt:lpstr>
      <vt:lpstr>AWert9</vt:lpstr>
      <vt:lpstr>DDatum</vt:lpstr>
      <vt:lpstr>Umfrage!Druckbereich</vt:lpstr>
      <vt:lpstr>Ident</vt:lpstr>
      <vt:lpstr>MAT_Start</vt:lpstr>
      <vt:lpstr>Mitarbeiter</vt:lpstr>
      <vt:lpstr>Standort</vt:lpstr>
      <vt:lpstr>Thema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Egbert Jeschke</cp:lastModifiedBy>
  <dcterms:created xsi:type="dcterms:W3CDTF">2012-05-01T17:49:01Z</dcterms:created>
  <dcterms:modified xsi:type="dcterms:W3CDTF">2012-05-24T19:16:41Z</dcterms:modified>
</cp:coreProperties>
</file>