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queryTables/queryTable1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9755" windowHeight="12270"/>
  </bookViews>
  <sheets>
    <sheet name="Beschäftigter" sheetId="5" r:id="rId1"/>
    <sheet name="Liste" sheetId="2" r:id="rId2"/>
    <sheet name="Parameter" sheetId="1" r:id="rId3"/>
    <sheet name="System" sheetId="3" r:id="rId4"/>
  </sheets>
  <definedNames>
    <definedName name="_xlnm._FilterDatabase" localSheetId="1" hidden="1">Liste!$A$1:$S$201</definedName>
    <definedName name="Alter_frueh_x">System!$D$32</definedName>
    <definedName name="Alter_o_x">System!$D$29</definedName>
    <definedName name="Ausnahme_frueh_x">System!$D$31</definedName>
    <definedName name="Ausnahme_o_x">System!$D$28</definedName>
    <definedName name="bes._langjährig_Versicherter">Liste!$K$2:$K$201</definedName>
    <definedName name="bes_langj_Vers_x">System!$D$25</definedName>
    <definedName name="Frueh_Zugang_x">System!$D$30</definedName>
    <definedName name="GdB">Liste!$I$2:$I$201</definedName>
    <definedName name="GdB_x">System!$D$23</definedName>
    <definedName name="Geburtstag">Liste!$D$2:$D$201</definedName>
    <definedName name="Geburtstag_x">System!$D$18</definedName>
    <definedName name="Geschlecht">Liste!$E$2:$E$201</definedName>
    <definedName name="Geschlecht_x">System!$D$19</definedName>
    <definedName name="Langj_Vers_x">System!$D$22</definedName>
    <definedName name="langjhrg_Versicherte">Liste!$H$2:$H$201</definedName>
    <definedName name="Monat_x">System!$D$26</definedName>
    <definedName name="Nachname_x">System!$D$17</definedName>
    <definedName name="Para_Frauen">System!$D$5</definedName>
    <definedName name="Para_Frauen_Vorz">System!$D$8</definedName>
    <definedName name="Para_Langj_Vers">System!$D$4</definedName>
    <definedName name="Para_Regel">System!$D$3</definedName>
    <definedName name="Para_Schwebi">System!$D$6</definedName>
    <definedName name="Para_Schwebi_Vorz">System!$D$9</definedName>
    <definedName name="Para_Vorz_Zug">System!$D$7</definedName>
    <definedName name="Parameterliste">Parameter!$A$5:$V$80</definedName>
    <definedName name="PrsNr">Liste!$A$2:$A$1048576</definedName>
    <definedName name="PrsNr_x">System!$D$15</definedName>
    <definedName name="Rente_o_Abschl_x">System!$D$27</definedName>
    <definedName name="Rente67_Daten" localSheetId="1">Liste!$A$1:$K$201</definedName>
    <definedName name="SB_plus">Liste!$J$2:$J$201</definedName>
    <definedName name="SB_x">System!$D$24</definedName>
    <definedName name="Sprungdatum">System!$D$11</definedName>
    <definedName name="Stellenbez_x">System!$D$21</definedName>
    <definedName name="Stellenschl_x">System!$D$20</definedName>
    <definedName name="Vorname_x">System!$D$16</definedName>
  </definedNames>
  <calcPr calcId="145621"/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M3" i="2" l="1"/>
  <c r="N3" i="2" s="1"/>
  <c r="M4" i="2"/>
  <c r="M5" i="2"/>
  <c r="N5" i="2" s="1"/>
  <c r="M6" i="2"/>
  <c r="N6" i="2" s="1"/>
  <c r="M7" i="2"/>
  <c r="M8" i="2"/>
  <c r="M9" i="2"/>
  <c r="N9" i="2"/>
  <c r="P9" i="2" s="1"/>
  <c r="L10" i="2"/>
  <c r="M10" i="2"/>
  <c r="L11" i="2"/>
  <c r="M11" i="2"/>
  <c r="L12" i="2"/>
  <c r="M12" i="2"/>
  <c r="N12" i="2"/>
  <c r="L13" i="2"/>
  <c r="N13" i="2" s="1"/>
  <c r="P13" i="2" s="1"/>
  <c r="M13" i="2"/>
  <c r="L14" i="2"/>
  <c r="M14" i="2"/>
  <c r="L15" i="2"/>
  <c r="N15" i="2" s="1"/>
  <c r="P15" i="2" s="1"/>
  <c r="M15" i="2"/>
  <c r="L16" i="2"/>
  <c r="M16" i="2"/>
  <c r="L17" i="2"/>
  <c r="M17" i="2"/>
  <c r="N17" i="2" s="1"/>
  <c r="P17" i="2" s="1"/>
  <c r="L18" i="2"/>
  <c r="M18" i="2"/>
  <c r="L19" i="2"/>
  <c r="M19" i="2"/>
  <c r="N19" i="2" s="1"/>
  <c r="P19" i="2" s="1"/>
  <c r="L20" i="2"/>
  <c r="M20" i="2"/>
  <c r="L21" i="2"/>
  <c r="M21" i="2"/>
  <c r="L22" i="2"/>
  <c r="M22" i="2"/>
  <c r="L23" i="2"/>
  <c r="M23" i="2"/>
  <c r="L24" i="2"/>
  <c r="M24" i="2"/>
  <c r="N24" i="2" s="1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N31" i="2"/>
  <c r="L32" i="2"/>
  <c r="M32" i="2"/>
  <c r="L33" i="2"/>
  <c r="M33" i="2"/>
  <c r="N33" i="2" s="1"/>
  <c r="L34" i="2"/>
  <c r="N34" i="2" s="1"/>
  <c r="M34" i="2"/>
  <c r="L35" i="2"/>
  <c r="M35" i="2"/>
  <c r="L36" i="2"/>
  <c r="M36" i="2"/>
  <c r="L37" i="2"/>
  <c r="M37" i="2"/>
  <c r="L38" i="2"/>
  <c r="N38" i="2" s="1"/>
  <c r="P38" i="2" s="1"/>
  <c r="M38" i="2"/>
  <c r="L39" i="2"/>
  <c r="N39" i="2" s="1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N55" i="2" s="1"/>
  <c r="M55" i="2"/>
  <c r="L56" i="2"/>
  <c r="N56" i="2" s="1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N64" i="2" s="1"/>
  <c r="M64" i="2"/>
  <c r="L65" i="2"/>
  <c r="N65" i="2" s="1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N72" i="2" s="1"/>
  <c r="L73" i="2"/>
  <c r="M73" i="2"/>
  <c r="L74" i="2"/>
  <c r="M74" i="2"/>
  <c r="N74" i="2"/>
  <c r="L75" i="2"/>
  <c r="M75" i="2"/>
  <c r="L76" i="2"/>
  <c r="M76" i="2"/>
  <c r="N76" i="2" s="1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N85" i="2" s="1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N104" i="2" s="1"/>
  <c r="L105" i="2"/>
  <c r="M105" i="2"/>
  <c r="L106" i="2"/>
  <c r="M106" i="2"/>
  <c r="L107" i="2"/>
  <c r="M107" i="2"/>
  <c r="L108" i="2"/>
  <c r="M108" i="2"/>
  <c r="N108" i="2" s="1"/>
  <c r="L109" i="2"/>
  <c r="M109" i="2"/>
  <c r="L110" i="2"/>
  <c r="M110" i="2"/>
  <c r="L111" i="2"/>
  <c r="M111" i="2"/>
  <c r="N111" i="2"/>
  <c r="P111" i="2" s="1"/>
  <c r="L112" i="2"/>
  <c r="M112" i="2"/>
  <c r="L113" i="2"/>
  <c r="M113" i="2"/>
  <c r="L114" i="2"/>
  <c r="M114" i="2"/>
  <c r="L115" i="2"/>
  <c r="M115" i="2"/>
  <c r="L116" i="2"/>
  <c r="N116" i="2" s="1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N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N144" i="2"/>
  <c r="L145" i="2"/>
  <c r="N145" i="2" s="1"/>
  <c r="P145" i="2" s="1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N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N173" i="2" s="1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N181" i="2" s="1"/>
  <c r="M181" i="2"/>
  <c r="L182" i="2"/>
  <c r="M182" i="2"/>
  <c r="N182" i="2" s="1"/>
  <c r="P182" i="2" s="1"/>
  <c r="L183" i="2"/>
  <c r="M183" i="2"/>
  <c r="L184" i="2"/>
  <c r="M184" i="2"/>
  <c r="L185" i="2"/>
  <c r="M185" i="2"/>
  <c r="L186" i="2"/>
  <c r="N186" i="2" s="1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C18" i="5"/>
  <c r="C17" i="5"/>
  <c r="C16" i="5"/>
  <c r="C15" i="5"/>
  <c r="C13" i="5"/>
  <c r="C11" i="5"/>
  <c r="C10" i="5"/>
  <c r="C9" i="5"/>
  <c r="M2" i="2"/>
  <c r="C5" i="1"/>
  <c r="D5" i="1"/>
  <c r="F5" i="1"/>
  <c r="G5" i="1"/>
  <c r="I5" i="1"/>
  <c r="J5" i="1"/>
  <c r="L5" i="1"/>
  <c r="M5" i="1"/>
  <c r="O5" i="1"/>
  <c r="P5" i="1"/>
  <c r="R5" i="1"/>
  <c r="S5" i="1"/>
  <c r="U5" i="1"/>
  <c r="V5" i="1"/>
  <c r="C6" i="1"/>
  <c r="D6" i="1"/>
  <c r="F6" i="1"/>
  <c r="G6" i="1"/>
  <c r="I6" i="1"/>
  <c r="J6" i="1"/>
  <c r="L6" i="1"/>
  <c r="M6" i="1"/>
  <c r="O6" i="1"/>
  <c r="P6" i="1"/>
  <c r="R6" i="1"/>
  <c r="S6" i="1"/>
  <c r="U6" i="1"/>
  <c r="V6" i="1"/>
  <c r="C7" i="1"/>
  <c r="D7" i="1"/>
  <c r="F7" i="1"/>
  <c r="G7" i="1"/>
  <c r="I7" i="1"/>
  <c r="J7" i="1"/>
  <c r="L7" i="1"/>
  <c r="M7" i="1"/>
  <c r="O7" i="1"/>
  <c r="P7" i="1"/>
  <c r="R7" i="1"/>
  <c r="S7" i="1"/>
  <c r="U7" i="1"/>
  <c r="V7" i="1"/>
  <c r="C8" i="1"/>
  <c r="D8" i="1"/>
  <c r="F8" i="1"/>
  <c r="G8" i="1"/>
  <c r="I8" i="1"/>
  <c r="J8" i="1"/>
  <c r="L8" i="1"/>
  <c r="M8" i="1"/>
  <c r="O8" i="1"/>
  <c r="P8" i="1"/>
  <c r="R8" i="1"/>
  <c r="S8" i="1"/>
  <c r="U8" i="1"/>
  <c r="V8" i="1"/>
  <c r="C9" i="1"/>
  <c r="D9" i="1"/>
  <c r="F9" i="1"/>
  <c r="G9" i="1"/>
  <c r="I9" i="1"/>
  <c r="J9" i="1"/>
  <c r="L9" i="1"/>
  <c r="M9" i="1"/>
  <c r="O9" i="1"/>
  <c r="P9" i="1"/>
  <c r="R9" i="1"/>
  <c r="S9" i="1"/>
  <c r="U9" i="1"/>
  <c r="V9" i="1"/>
  <c r="C10" i="1"/>
  <c r="D10" i="1"/>
  <c r="F10" i="1"/>
  <c r="G10" i="1"/>
  <c r="I10" i="1"/>
  <c r="J10" i="1"/>
  <c r="L10" i="1"/>
  <c r="M10" i="1"/>
  <c r="O10" i="1"/>
  <c r="P10" i="1"/>
  <c r="R10" i="1"/>
  <c r="S10" i="1"/>
  <c r="U10" i="1"/>
  <c r="V10" i="1"/>
  <c r="C11" i="1"/>
  <c r="D11" i="1"/>
  <c r="F11" i="1"/>
  <c r="G11" i="1"/>
  <c r="I11" i="1"/>
  <c r="J11" i="1"/>
  <c r="L11" i="1"/>
  <c r="M11" i="1"/>
  <c r="O11" i="1"/>
  <c r="P11" i="1"/>
  <c r="R11" i="1"/>
  <c r="S11" i="1"/>
  <c r="U11" i="1"/>
  <c r="V11" i="1"/>
  <c r="C12" i="1"/>
  <c r="D12" i="1"/>
  <c r="F12" i="1"/>
  <c r="G12" i="1"/>
  <c r="I12" i="1"/>
  <c r="J12" i="1"/>
  <c r="L12" i="1"/>
  <c r="M12" i="1"/>
  <c r="O12" i="1"/>
  <c r="P12" i="1"/>
  <c r="R12" i="1"/>
  <c r="S12" i="1"/>
  <c r="U12" i="1"/>
  <c r="V12" i="1"/>
  <c r="C13" i="1"/>
  <c r="D13" i="1"/>
  <c r="F13" i="1"/>
  <c r="G13" i="1"/>
  <c r="I13" i="1"/>
  <c r="J13" i="1"/>
  <c r="L13" i="1"/>
  <c r="M13" i="1"/>
  <c r="O13" i="1"/>
  <c r="P13" i="1"/>
  <c r="R13" i="1"/>
  <c r="S13" i="1"/>
  <c r="U13" i="1"/>
  <c r="V13" i="1"/>
  <c r="C14" i="1"/>
  <c r="D14" i="1"/>
  <c r="F14" i="1"/>
  <c r="G14" i="1"/>
  <c r="I14" i="1"/>
  <c r="J14" i="1"/>
  <c r="L14" i="1"/>
  <c r="M14" i="1"/>
  <c r="O14" i="1"/>
  <c r="P14" i="1"/>
  <c r="R14" i="1"/>
  <c r="S14" i="1"/>
  <c r="U14" i="1"/>
  <c r="V14" i="1"/>
  <c r="C15" i="1"/>
  <c r="D15" i="1"/>
  <c r="F15" i="1"/>
  <c r="G15" i="1"/>
  <c r="I15" i="1"/>
  <c r="J15" i="1"/>
  <c r="L15" i="1"/>
  <c r="M15" i="1"/>
  <c r="O15" i="1"/>
  <c r="P15" i="1"/>
  <c r="R15" i="1"/>
  <c r="S15" i="1"/>
  <c r="U15" i="1"/>
  <c r="V15" i="1"/>
  <c r="C16" i="1"/>
  <c r="D16" i="1"/>
  <c r="F16" i="1"/>
  <c r="G16" i="1"/>
  <c r="I16" i="1"/>
  <c r="J16" i="1"/>
  <c r="L16" i="1"/>
  <c r="M16" i="1"/>
  <c r="O16" i="1"/>
  <c r="P16" i="1"/>
  <c r="R16" i="1"/>
  <c r="S16" i="1"/>
  <c r="U16" i="1"/>
  <c r="V16" i="1"/>
  <c r="C17" i="1"/>
  <c r="D17" i="1"/>
  <c r="F17" i="1"/>
  <c r="G17" i="1"/>
  <c r="I17" i="1"/>
  <c r="J17" i="1"/>
  <c r="L17" i="1"/>
  <c r="M17" i="1"/>
  <c r="O17" i="1"/>
  <c r="P17" i="1"/>
  <c r="R17" i="1"/>
  <c r="S17" i="1"/>
  <c r="U17" i="1"/>
  <c r="V17" i="1"/>
  <c r="C18" i="1"/>
  <c r="D18" i="1"/>
  <c r="F18" i="1"/>
  <c r="G18" i="1"/>
  <c r="I18" i="1"/>
  <c r="J18" i="1"/>
  <c r="L18" i="1"/>
  <c r="M18" i="1"/>
  <c r="O18" i="1"/>
  <c r="P18" i="1"/>
  <c r="R18" i="1"/>
  <c r="S18" i="1"/>
  <c r="U18" i="1"/>
  <c r="V18" i="1"/>
  <c r="C19" i="1"/>
  <c r="D19" i="1"/>
  <c r="F19" i="1"/>
  <c r="G19" i="1"/>
  <c r="I19" i="1"/>
  <c r="J19" i="1"/>
  <c r="L19" i="1"/>
  <c r="M19" i="1"/>
  <c r="O19" i="1"/>
  <c r="P19" i="1"/>
  <c r="R19" i="1"/>
  <c r="S19" i="1"/>
  <c r="U19" i="1"/>
  <c r="V19" i="1"/>
  <c r="C20" i="1"/>
  <c r="D20" i="1"/>
  <c r="F20" i="1"/>
  <c r="G20" i="1"/>
  <c r="I20" i="1"/>
  <c r="J20" i="1"/>
  <c r="L20" i="1"/>
  <c r="M20" i="1"/>
  <c r="O20" i="1"/>
  <c r="P20" i="1"/>
  <c r="R20" i="1"/>
  <c r="S20" i="1"/>
  <c r="U20" i="1"/>
  <c r="V20" i="1"/>
  <c r="C21" i="1"/>
  <c r="D21" i="1"/>
  <c r="F21" i="1"/>
  <c r="G21" i="1"/>
  <c r="I21" i="1"/>
  <c r="J21" i="1"/>
  <c r="L21" i="1"/>
  <c r="M21" i="1"/>
  <c r="O21" i="1"/>
  <c r="P21" i="1"/>
  <c r="R21" i="1"/>
  <c r="S21" i="1"/>
  <c r="U21" i="1"/>
  <c r="V21" i="1"/>
  <c r="C22" i="1"/>
  <c r="D22" i="1"/>
  <c r="F22" i="1"/>
  <c r="G22" i="1"/>
  <c r="I22" i="1"/>
  <c r="J22" i="1"/>
  <c r="L22" i="1"/>
  <c r="M22" i="1"/>
  <c r="O22" i="1"/>
  <c r="P22" i="1"/>
  <c r="R22" i="1"/>
  <c r="S22" i="1"/>
  <c r="U22" i="1"/>
  <c r="V22" i="1"/>
  <c r="C23" i="1"/>
  <c r="D23" i="1"/>
  <c r="F23" i="1"/>
  <c r="G23" i="1"/>
  <c r="I23" i="1"/>
  <c r="J23" i="1"/>
  <c r="L23" i="1"/>
  <c r="M23" i="1"/>
  <c r="O23" i="1"/>
  <c r="P23" i="1"/>
  <c r="R23" i="1"/>
  <c r="S23" i="1"/>
  <c r="U23" i="1"/>
  <c r="V23" i="1"/>
  <c r="C24" i="1"/>
  <c r="D24" i="1"/>
  <c r="F24" i="1"/>
  <c r="G24" i="1"/>
  <c r="I24" i="1"/>
  <c r="J24" i="1"/>
  <c r="L24" i="1"/>
  <c r="M24" i="1"/>
  <c r="O24" i="1"/>
  <c r="P24" i="1"/>
  <c r="R24" i="1"/>
  <c r="S24" i="1"/>
  <c r="U24" i="1"/>
  <c r="V24" i="1"/>
  <c r="C25" i="1"/>
  <c r="D25" i="1"/>
  <c r="F25" i="1"/>
  <c r="G25" i="1"/>
  <c r="I25" i="1"/>
  <c r="J25" i="1"/>
  <c r="L25" i="1"/>
  <c r="M25" i="1"/>
  <c r="O25" i="1"/>
  <c r="P25" i="1"/>
  <c r="R25" i="1"/>
  <c r="S25" i="1"/>
  <c r="U25" i="1"/>
  <c r="V25" i="1"/>
  <c r="C26" i="1"/>
  <c r="D26" i="1"/>
  <c r="F26" i="1"/>
  <c r="G26" i="1"/>
  <c r="I26" i="1"/>
  <c r="J26" i="1"/>
  <c r="L26" i="1"/>
  <c r="M26" i="1"/>
  <c r="O26" i="1"/>
  <c r="P26" i="1"/>
  <c r="R26" i="1"/>
  <c r="S26" i="1"/>
  <c r="U26" i="1"/>
  <c r="V26" i="1"/>
  <c r="C27" i="1"/>
  <c r="D27" i="1"/>
  <c r="F27" i="1"/>
  <c r="G27" i="1"/>
  <c r="I27" i="1"/>
  <c r="J27" i="1"/>
  <c r="L27" i="1"/>
  <c r="M27" i="1"/>
  <c r="O27" i="1"/>
  <c r="P27" i="1"/>
  <c r="R27" i="1"/>
  <c r="S27" i="1"/>
  <c r="U27" i="1"/>
  <c r="V27" i="1"/>
  <c r="C28" i="1"/>
  <c r="D28" i="1"/>
  <c r="F28" i="1"/>
  <c r="G28" i="1"/>
  <c r="I28" i="1"/>
  <c r="J28" i="1"/>
  <c r="L28" i="1"/>
  <c r="M28" i="1"/>
  <c r="O28" i="1"/>
  <c r="P28" i="1"/>
  <c r="R28" i="1"/>
  <c r="S28" i="1"/>
  <c r="U28" i="1"/>
  <c r="V28" i="1"/>
  <c r="C29" i="1"/>
  <c r="D29" i="1"/>
  <c r="F29" i="1"/>
  <c r="G29" i="1"/>
  <c r="I29" i="1"/>
  <c r="J29" i="1"/>
  <c r="L29" i="1"/>
  <c r="M29" i="1"/>
  <c r="O29" i="1"/>
  <c r="P29" i="1"/>
  <c r="R29" i="1"/>
  <c r="S29" i="1"/>
  <c r="U29" i="1"/>
  <c r="V29" i="1"/>
  <c r="C30" i="1"/>
  <c r="D30" i="1"/>
  <c r="F30" i="1"/>
  <c r="G30" i="1"/>
  <c r="I30" i="1"/>
  <c r="J30" i="1"/>
  <c r="L30" i="1"/>
  <c r="M30" i="1"/>
  <c r="O30" i="1"/>
  <c r="P30" i="1"/>
  <c r="R30" i="1"/>
  <c r="S30" i="1"/>
  <c r="U30" i="1"/>
  <c r="V30" i="1"/>
  <c r="C31" i="1"/>
  <c r="D31" i="1"/>
  <c r="F31" i="1"/>
  <c r="G31" i="1"/>
  <c r="I31" i="1"/>
  <c r="J31" i="1"/>
  <c r="L31" i="1"/>
  <c r="M31" i="1"/>
  <c r="O31" i="1"/>
  <c r="P31" i="1"/>
  <c r="R31" i="1"/>
  <c r="S31" i="1"/>
  <c r="U31" i="1"/>
  <c r="V31" i="1"/>
  <c r="C32" i="1"/>
  <c r="D32" i="1"/>
  <c r="F32" i="1"/>
  <c r="G32" i="1"/>
  <c r="I32" i="1"/>
  <c r="J32" i="1"/>
  <c r="L32" i="1"/>
  <c r="M32" i="1"/>
  <c r="O32" i="1"/>
  <c r="P32" i="1"/>
  <c r="R32" i="1"/>
  <c r="S32" i="1"/>
  <c r="U32" i="1"/>
  <c r="V32" i="1"/>
  <c r="C33" i="1"/>
  <c r="D33" i="1"/>
  <c r="F33" i="1"/>
  <c r="G33" i="1"/>
  <c r="I33" i="1"/>
  <c r="J33" i="1"/>
  <c r="L33" i="1"/>
  <c r="M33" i="1"/>
  <c r="O33" i="1"/>
  <c r="P33" i="1"/>
  <c r="R33" i="1"/>
  <c r="S33" i="1"/>
  <c r="U33" i="1"/>
  <c r="V33" i="1"/>
  <c r="C34" i="1"/>
  <c r="D34" i="1"/>
  <c r="F34" i="1"/>
  <c r="G34" i="1"/>
  <c r="I34" i="1"/>
  <c r="J34" i="1"/>
  <c r="L34" i="1"/>
  <c r="M34" i="1"/>
  <c r="O34" i="1"/>
  <c r="P34" i="1"/>
  <c r="R34" i="1"/>
  <c r="S34" i="1"/>
  <c r="U34" i="1"/>
  <c r="V34" i="1"/>
  <c r="C35" i="1"/>
  <c r="D35" i="1"/>
  <c r="F35" i="1"/>
  <c r="G35" i="1"/>
  <c r="I35" i="1"/>
  <c r="J35" i="1"/>
  <c r="L35" i="1"/>
  <c r="M35" i="1"/>
  <c r="O35" i="1"/>
  <c r="P35" i="1"/>
  <c r="R35" i="1"/>
  <c r="S35" i="1"/>
  <c r="U35" i="1"/>
  <c r="V35" i="1"/>
  <c r="C36" i="1"/>
  <c r="D36" i="1"/>
  <c r="F36" i="1"/>
  <c r="G36" i="1"/>
  <c r="I36" i="1"/>
  <c r="J36" i="1"/>
  <c r="L36" i="1"/>
  <c r="M36" i="1"/>
  <c r="O36" i="1"/>
  <c r="P36" i="1"/>
  <c r="R36" i="1"/>
  <c r="S36" i="1"/>
  <c r="U36" i="1"/>
  <c r="V36" i="1"/>
  <c r="C37" i="1"/>
  <c r="D37" i="1"/>
  <c r="F37" i="1"/>
  <c r="G37" i="1"/>
  <c r="I37" i="1"/>
  <c r="J37" i="1"/>
  <c r="L37" i="1"/>
  <c r="M37" i="1"/>
  <c r="O37" i="1"/>
  <c r="P37" i="1"/>
  <c r="R37" i="1"/>
  <c r="S37" i="1"/>
  <c r="U37" i="1"/>
  <c r="V37" i="1"/>
  <c r="C38" i="1"/>
  <c r="D38" i="1"/>
  <c r="F38" i="1"/>
  <c r="G38" i="1"/>
  <c r="I38" i="1"/>
  <c r="J38" i="1"/>
  <c r="L38" i="1"/>
  <c r="M38" i="1"/>
  <c r="O38" i="1"/>
  <c r="P38" i="1"/>
  <c r="R38" i="1"/>
  <c r="S38" i="1"/>
  <c r="U38" i="1"/>
  <c r="V38" i="1"/>
  <c r="C39" i="1"/>
  <c r="D39" i="1"/>
  <c r="F39" i="1"/>
  <c r="G39" i="1"/>
  <c r="I39" i="1"/>
  <c r="J39" i="1"/>
  <c r="L39" i="1"/>
  <c r="M39" i="1"/>
  <c r="O39" i="1"/>
  <c r="P39" i="1"/>
  <c r="R39" i="1"/>
  <c r="S39" i="1"/>
  <c r="U39" i="1"/>
  <c r="V39" i="1"/>
  <c r="C40" i="1"/>
  <c r="D40" i="1"/>
  <c r="F40" i="1"/>
  <c r="G40" i="1"/>
  <c r="I40" i="1"/>
  <c r="J40" i="1"/>
  <c r="L40" i="1"/>
  <c r="M40" i="1"/>
  <c r="O40" i="1"/>
  <c r="P40" i="1"/>
  <c r="R40" i="1"/>
  <c r="S40" i="1"/>
  <c r="U40" i="1"/>
  <c r="V40" i="1"/>
  <c r="C41" i="1"/>
  <c r="D41" i="1"/>
  <c r="F41" i="1"/>
  <c r="G41" i="1"/>
  <c r="I41" i="1"/>
  <c r="J41" i="1"/>
  <c r="L41" i="1"/>
  <c r="M41" i="1"/>
  <c r="O41" i="1"/>
  <c r="P41" i="1"/>
  <c r="R41" i="1"/>
  <c r="S41" i="1"/>
  <c r="U41" i="1"/>
  <c r="V41" i="1"/>
  <c r="C42" i="1"/>
  <c r="D42" i="1"/>
  <c r="F42" i="1"/>
  <c r="G42" i="1"/>
  <c r="I42" i="1"/>
  <c r="J42" i="1"/>
  <c r="L42" i="1"/>
  <c r="M42" i="1"/>
  <c r="O42" i="1"/>
  <c r="P42" i="1"/>
  <c r="R42" i="1"/>
  <c r="S42" i="1"/>
  <c r="U42" i="1"/>
  <c r="V42" i="1"/>
  <c r="C43" i="1"/>
  <c r="D43" i="1"/>
  <c r="F43" i="1"/>
  <c r="G43" i="1"/>
  <c r="I43" i="1"/>
  <c r="J43" i="1"/>
  <c r="L43" i="1"/>
  <c r="M43" i="1"/>
  <c r="O43" i="1"/>
  <c r="P43" i="1"/>
  <c r="R43" i="1"/>
  <c r="S43" i="1"/>
  <c r="U43" i="1"/>
  <c r="V43" i="1"/>
  <c r="C44" i="1"/>
  <c r="D44" i="1"/>
  <c r="F44" i="1"/>
  <c r="G44" i="1"/>
  <c r="I44" i="1"/>
  <c r="J44" i="1"/>
  <c r="L44" i="1"/>
  <c r="M44" i="1"/>
  <c r="O44" i="1"/>
  <c r="P44" i="1"/>
  <c r="R44" i="1"/>
  <c r="S44" i="1"/>
  <c r="U44" i="1"/>
  <c r="V44" i="1"/>
  <c r="C45" i="1"/>
  <c r="D45" i="1"/>
  <c r="F45" i="1"/>
  <c r="G45" i="1"/>
  <c r="I45" i="1"/>
  <c r="J45" i="1"/>
  <c r="L45" i="1"/>
  <c r="M45" i="1"/>
  <c r="O45" i="1"/>
  <c r="P45" i="1"/>
  <c r="R45" i="1"/>
  <c r="S45" i="1"/>
  <c r="U45" i="1"/>
  <c r="V45" i="1"/>
  <c r="C46" i="1"/>
  <c r="D46" i="1"/>
  <c r="F46" i="1"/>
  <c r="G46" i="1"/>
  <c r="I46" i="1"/>
  <c r="J46" i="1"/>
  <c r="L46" i="1"/>
  <c r="M46" i="1"/>
  <c r="O46" i="1"/>
  <c r="P46" i="1"/>
  <c r="R46" i="1"/>
  <c r="S46" i="1"/>
  <c r="U46" i="1"/>
  <c r="V46" i="1"/>
  <c r="C47" i="1"/>
  <c r="D47" i="1"/>
  <c r="F47" i="1"/>
  <c r="G47" i="1"/>
  <c r="I47" i="1"/>
  <c r="J47" i="1"/>
  <c r="L47" i="1"/>
  <c r="M47" i="1"/>
  <c r="O47" i="1"/>
  <c r="P47" i="1"/>
  <c r="R47" i="1"/>
  <c r="S47" i="1"/>
  <c r="U47" i="1"/>
  <c r="V47" i="1"/>
  <c r="C48" i="1"/>
  <c r="D48" i="1"/>
  <c r="F48" i="1"/>
  <c r="G48" i="1"/>
  <c r="I48" i="1"/>
  <c r="J48" i="1"/>
  <c r="L48" i="1"/>
  <c r="M48" i="1"/>
  <c r="O48" i="1"/>
  <c r="P48" i="1"/>
  <c r="R48" i="1"/>
  <c r="S48" i="1"/>
  <c r="U48" i="1"/>
  <c r="V48" i="1"/>
  <c r="C49" i="1"/>
  <c r="D49" i="1"/>
  <c r="F49" i="1"/>
  <c r="G49" i="1"/>
  <c r="I49" i="1"/>
  <c r="J49" i="1"/>
  <c r="L49" i="1"/>
  <c r="M49" i="1"/>
  <c r="O49" i="1"/>
  <c r="P49" i="1"/>
  <c r="R49" i="1"/>
  <c r="S49" i="1"/>
  <c r="U49" i="1"/>
  <c r="V49" i="1"/>
  <c r="C50" i="1"/>
  <c r="D50" i="1"/>
  <c r="F50" i="1"/>
  <c r="G50" i="1"/>
  <c r="I50" i="1"/>
  <c r="J50" i="1"/>
  <c r="L50" i="1"/>
  <c r="M50" i="1"/>
  <c r="O50" i="1"/>
  <c r="P50" i="1"/>
  <c r="R50" i="1"/>
  <c r="S50" i="1"/>
  <c r="U50" i="1"/>
  <c r="V50" i="1"/>
  <c r="C51" i="1"/>
  <c r="D51" i="1"/>
  <c r="F51" i="1"/>
  <c r="G51" i="1"/>
  <c r="I51" i="1"/>
  <c r="J51" i="1"/>
  <c r="L51" i="1"/>
  <c r="M51" i="1"/>
  <c r="O51" i="1"/>
  <c r="P51" i="1"/>
  <c r="R51" i="1"/>
  <c r="S51" i="1"/>
  <c r="U51" i="1"/>
  <c r="V51" i="1"/>
  <c r="C52" i="1"/>
  <c r="D52" i="1"/>
  <c r="F52" i="1"/>
  <c r="G52" i="1"/>
  <c r="I52" i="1"/>
  <c r="J52" i="1"/>
  <c r="L52" i="1"/>
  <c r="M52" i="1"/>
  <c r="O52" i="1"/>
  <c r="P52" i="1"/>
  <c r="R52" i="1"/>
  <c r="S52" i="1"/>
  <c r="U52" i="1"/>
  <c r="V52" i="1"/>
  <c r="C53" i="1"/>
  <c r="D53" i="1"/>
  <c r="F53" i="1"/>
  <c r="G53" i="1"/>
  <c r="I53" i="1"/>
  <c r="J53" i="1"/>
  <c r="L53" i="1"/>
  <c r="M53" i="1"/>
  <c r="O53" i="1"/>
  <c r="P53" i="1"/>
  <c r="R53" i="1"/>
  <c r="S53" i="1"/>
  <c r="U53" i="1"/>
  <c r="V53" i="1"/>
  <c r="C54" i="1"/>
  <c r="D54" i="1"/>
  <c r="F54" i="1"/>
  <c r="G54" i="1"/>
  <c r="I54" i="1"/>
  <c r="J54" i="1"/>
  <c r="L54" i="1"/>
  <c r="M54" i="1"/>
  <c r="O54" i="1"/>
  <c r="P54" i="1"/>
  <c r="R54" i="1"/>
  <c r="S54" i="1"/>
  <c r="U54" i="1"/>
  <c r="V54" i="1"/>
  <c r="C55" i="1"/>
  <c r="D55" i="1"/>
  <c r="F55" i="1"/>
  <c r="G55" i="1"/>
  <c r="I55" i="1"/>
  <c r="J55" i="1"/>
  <c r="L55" i="1"/>
  <c r="M55" i="1"/>
  <c r="O55" i="1"/>
  <c r="P55" i="1"/>
  <c r="R55" i="1"/>
  <c r="S55" i="1"/>
  <c r="U55" i="1"/>
  <c r="V55" i="1"/>
  <c r="C56" i="1"/>
  <c r="D56" i="1"/>
  <c r="F56" i="1"/>
  <c r="G56" i="1"/>
  <c r="I56" i="1"/>
  <c r="J56" i="1"/>
  <c r="L56" i="1"/>
  <c r="M56" i="1"/>
  <c r="O56" i="1"/>
  <c r="P56" i="1"/>
  <c r="R56" i="1"/>
  <c r="S56" i="1"/>
  <c r="U56" i="1"/>
  <c r="V56" i="1"/>
  <c r="C57" i="1"/>
  <c r="D57" i="1"/>
  <c r="F57" i="1"/>
  <c r="G57" i="1"/>
  <c r="I57" i="1"/>
  <c r="J57" i="1"/>
  <c r="L57" i="1"/>
  <c r="M57" i="1"/>
  <c r="O57" i="1"/>
  <c r="P57" i="1"/>
  <c r="R57" i="1"/>
  <c r="S57" i="1"/>
  <c r="U57" i="1"/>
  <c r="V57" i="1"/>
  <c r="C58" i="1"/>
  <c r="D58" i="1"/>
  <c r="F58" i="1"/>
  <c r="G58" i="1"/>
  <c r="I58" i="1"/>
  <c r="J58" i="1"/>
  <c r="L58" i="1"/>
  <c r="M58" i="1"/>
  <c r="O58" i="1"/>
  <c r="P58" i="1"/>
  <c r="R58" i="1"/>
  <c r="S58" i="1"/>
  <c r="U58" i="1"/>
  <c r="V58" i="1"/>
  <c r="C59" i="1"/>
  <c r="D59" i="1"/>
  <c r="F59" i="1"/>
  <c r="G59" i="1"/>
  <c r="I59" i="1"/>
  <c r="J59" i="1"/>
  <c r="L59" i="1"/>
  <c r="M59" i="1"/>
  <c r="O59" i="1"/>
  <c r="P59" i="1"/>
  <c r="R59" i="1"/>
  <c r="S59" i="1"/>
  <c r="U59" i="1"/>
  <c r="V59" i="1"/>
  <c r="C60" i="1"/>
  <c r="D60" i="1"/>
  <c r="F60" i="1"/>
  <c r="G60" i="1"/>
  <c r="I60" i="1"/>
  <c r="J60" i="1"/>
  <c r="L60" i="1"/>
  <c r="M60" i="1"/>
  <c r="O60" i="1"/>
  <c r="P60" i="1"/>
  <c r="R60" i="1"/>
  <c r="S60" i="1"/>
  <c r="U60" i="1"/>
  <c r="V60" i="1"/>
  <c r="C61" i="1"/>
  <c r="D61" i="1"/>
  <c r="F61" i="1"/>
  <c r="G61" i="1"/>
  <c r="I61" i="1"/>
  <c r="J61" i="1"/>
  <c r="L61" i="1"/>
  <c r="M61" i="1"/>
  <c r="O61" i="1"/>
  <c r="P61" i="1"/>
  <c r="R61" i="1"/>
  <c r="S61" i="1"/>
  <c r="U61" i="1"/>
  <c r="V61" i="1"/>
  <c r="C62" i="1"/>
  <c r="D62" i="1"/>
  <c r="F62" i="1"/>
  <c r="G62" i="1"/>
  <c r="I62" i="1"/>
  <c r="J62" i="1"/>
  <c r="L62" i="1"/>
  <c r="M62" i="1"/>
  <c r="O62" i="1"/>
  <c r="P62" i="1"/>
  <c r="R62" i="1"/>
  <c r="S62" i="1"/>
  <c r="U62" i="1"/>
  <c r="V62" i="1"/>
  <c r="C63" i="1"/>
  <c r="D63" i="1"/>
  <c r="F63" i="1"/>
  <c r="G63" i="1"/>
  <c r="I63" i="1"/>
  <c r="J63" i="1"/>
  <c r="L63" i="1"/>
  <c r="M63" i="1"/>
  <c r="O63" i="1"/>
  <c r="P63" i="1"/>
  <c r="R63" i="1"/>
  <c r="S63" i="1"/>
  <c r="U63" i="1"/>
  <c r="V63" i="1"/>
  <c r="C64" i="1"/>
  <c r="D64" i="1"/>
  <c r="F64" i="1"/>
  <c r="G64" i="1"/>
  <c r="I64" i="1"/>
  <c r="J64" i="1"/>
  <c r="L64" i="1"/>
  <c r="M64" i="1"/>
  <c r="O64" i="1"/>
  <c r="P64" i="1"/>
  <c r="R64" i="1"/>
  <c r="S64" i="1"/>
  <c r="U64" i="1"/>
  <c r="V64" i="1"/>
  <c r="C65" i="1"/>
  <c r="D65" i="1"/>
  <c r="F65" i="1"/>
  <c r="G65" i="1"/>
  <c r="I65" i="1"/>
  <c r="J65" i="1"/>
  <c r="L65" i="1"/>
  <c r="M65" i="1"/>
  <c r="O65" i="1"/>
  <c r="P65" i="1"/>
  <c r="R65" i="1"/>
  <c r="S65" i="1"/>
  <c r="U65" i="1"/>
  <c r="V65" i="1"/>
  <c r="C66" i="1"/>
  <c r="D66" i="1"/>
  <c r="F66" i="1"/>
  <c r="G66" i="1"/>
  <c r="I66" i="1"/>
  <c r="J66" i="1"/>
  <c r="L66" i="1"/>
  <c r="M66" i="1"/>
  <c r="O66" i="1"/>
  <c r="P66" i="1"/>
  <c r="R66" i="1"/>
  <c r="S66" i="1"/>
  <c r="U66" i="1"/>
  <c r="V66" i="1"/>
  <c r="C67" i="1"/>
  <c r="D67" i="1"/>
  <c r="F67" i="1"/>
  <c r="G67" i="1"/>
  <c r="I67" i="1"/>
  <c r="J67" i="1"/>
  <c r="L67" i="1"/>
  <c r="M67" i="1"/>
  <c r="O67" i="1"/>
  <c r="P67" i="1"/>
  <c r="R67" i="1"/>
  <c r="S67" i="1"/>
  <c r="U67" i="1"/>
  <c r="V67" i="1"/>
  <c r="C68" i="1"/>
  <c r="D68" i="1"/>
  <c r="F68" i="1"/>
  <c r="G68" i="1"/>
  <c r="I68" i="1"/>
  <c r="J68" i="1"/>
  <c r="L68" i="1"/>
  <c r="M68" i="1"/>
  <c r="O68" i="1"/>
  <c r="P68" i="1"/>
  <c r="R68" i="1"/>
  <c r="S68" i="1"/>
  <c r="U68" i="1"/>
  <c r="V68" i="1"/>
  <c r="C69" i="1"/>
  <c r="D69" i="1"/>
  <c r="F69" i="1"/>
  <c r="G69" i="1"/>
  <c r="I69" i="1"/>
  <c r="J69" i="1"/>
  <c r="L69" i="1"/>
  <c r="M69" i="1"/>
  <c r="O69" i="1"/>
  <c r="P69" i="1"/>
  <c r="R69" i="1"/>
  <c r="S69" i="1"/>
  <c r="U69" i="1"/>
  <c r="V69" i="1"/>
  <c r="C70" i="1"/>
  <c r="D70" i="1"/>
  <c r="F70" i="1"/>
  <c r="G70" i="1"/>
  <c r="I70" i="1"/>
  <c r="J70" i="1"/>
  <c r="L70" i="1"/>
  <c r="M70" i="1"/>
  <c r="O70" i="1"/>
  <c r="P70" i="1"/>
  <c r="R70" i="1"/>
  <c r="S70" i="1"/>
  <c r="U70" i="1"/>
  <c r="V70" i="1"/>
  <c r="C71" i="1"/>
  <c r="D71" i="1"/>
  <c r="F71" i="1"/>
  <c r="G71" i="1"/>
  <c r="I71" i="1"/>
  <c r="J71" i="1"/>
  <c r="L71" i="1"/>
  <c r="M71" i="1"/>
  <c r="O71" i="1"/>
  <c r="P71" i="1"/>
  <c r="R71" i="1"/>
  <c r="S71" i="1"/>
  <c r="U71" i="1"/>
  <c r="V71" i="1"/>
  <c r="C72" i="1"/>
  <c r="D72" i="1"/>
  <c r="F72" i="1"/>
  <c r="G72" i="1"/>
  <c r="I72" i="1"/>
  <c r="J72" i="1"/>
  <c r="L72" i="1"/>
  <c r="M72" i="1"/>
  <c r="O72" i="1"/>
  <c r="P72" i="1"/>
  <c r="R72" i="1"/>
  <c r="S72" i="1"/>
  <c r="U72" i="1"/>
  <c r="V72" i="1"/>
  <c r="C73" i="1"/>
  <c r="D73" i="1"/>
  <c r="F73" i="1"/>
  <c r="G73" i="1"/>
  <c r="I73" i="1"/>
  <c r="J73" i="1"/>
  <c r="L73" i="1"/>
  <c r="M73" i="1"/>
  <c r="O73" i="1"/>
  <c r="P73" i="1"/>
  <c r="R73" i="1"/>
  <c r="S73" i="1"/>
  <c r="U73" i="1"/>
  <c r="V73" i="1"/>
  <c r="C74" i="1"/>
  <c r="D74" i="1"/>
  <c r="F74" i="1"/>
  <c r="G74" i="1"/>
  <c r="I74" i="1"/>
  <c r="J74" i="1"/>
  <c r="L74" i="1"/>
  <c r="M74" i="1"/>
  <c r="O74" i="1"/>
  <c r="P74" i="1"/>
  <c r="R74" i="1"/>
  <c r="S74" i="1"/>
  <c r="U74" i="1"/>
  <c r="V74" i="1"/>
  <c r="C75" i="1"/>
  <c r="D75" i="1"/>
  <c r="F75" i="1"/>
  <c r="G75" i="1"/>
  <c r="I75" i="1"/>
  <c r="J75" i="1"/>
  <c r="L75" i="1"/>
  <c r="M75" i="1"/>
  <c r="O75" i="1"/>
  <c r="P75" i="1"/>
  <c r="R75" i="1"/>
  <c r="S75" i="1"/>
  <c r="U75" i="1"/>
  <c r="V75" i="1"/>
  <c r="C76" i="1"/>
  <c r="D76" i="1"/>
  <c r="F76" i="1"/>
  <c r="G76" i="1"/>
  <c r="I76" i="1"/>
  <c r="J76" i="1"/>
  <c r="L76" i="1"/>
  <c r="M76" i="1"/>
  <c r="O76" i="1"/>
  <c r="P76" i="1"/>
  <c r="R76" i="1"/>
  <c r="S76" i="1"/>
  <c r="U76" i="1"/>
  <c r="V76" i="1"/>
  <c r="C77" i="1"/>
  <c r="D77" i="1"/>
  <c r="F77" i="1"/>
  <c r="G77" i="1"/>
  <c r="I77" i="1"/>
  <c r="J77" i="1"/>
  <c r="L77" i="1"/>
  <c r="M77" i="1"/>
  <c r="O77" i="1"/>
  <c r="P77" i="1"/>
  <c r="R77" i="1"/>
  <c r="S77" i="1"/>
  <c r="U77" i="1"/>
  <c r="V77" i="1"/>
  <c r="C78" i="1"/>
  <c r="D78" i="1"/>
  <c r="F78" i="1"/>
  <c r="G78" i="1"/>
  <c r="I78" i="1"/>
  <c r="J78" i="1"/>
  <c r="L78" i="1"/>
  <c r="M78" i="1"/>
  <c r="O78" i="1"/>
  <c r="P78" i="1"/>
  <c r="R78" i="1"/>
  <c r="S78" i="1"/>
  <c r="U78" i="1"/>
  <c r="V78" i="1"/>
  <c r="C79" i="1"/>
  <c r="D79" i="1"/>
  <c r="F79" i="1"/>
  <c r="G79" i="1"/>
  <c r="I79" i="1"/>
  <c r="J79" i="1"/>
  <c r="L79" i="1"/>
  <c r="M79" i="1"/>
  <c r="O79" i="1"/>
  <c r="P79" i="1"/>
  <c r="R79" i="1"/>
  <c r="S79" i="1"/>
  <c r="U79" i="1"/>
  <c r="V79" i="1"/>
  <c r="C80" i="1"/>
  <c r="D80" i="1"/>
  <c r="F80" i="1"/>
  <c r="G80" i="1"/>
  <c r="I80" i="1"/>
  <c r="J80" i="1"/>
  <c r="L80" i="1"/>
  <c r="M80" i="1"/>
  <c r="O80" i="1"/>
  <c r="P80" i="1"/>
  <c r="R80" i="1"/>
  <c r="S80" i="1"/>
  <c r="U80" i="1"/>
  <c r="V80" i="1"/>
  <c r="N22" i="2" l="1"/>
  <c r="P22" i="2" s="1"/>
  <c r="N174" i="2"/>
  <c r="P174" i="2" s="1"/>
  <c r="N84" i="2"/>
  <c r="P84" i="2" s="1"/>
  <c r="N20" i="2"/>
  <c r="N150" i="2"/>
  <c r="Q150" i="2" s="1"/>
  <c r="S150" i="2" s="1"/>
  <c r="N68" i="2"/>
  <c r="N50" i="2"/>
  <c r="Q50" i="2" s="1"/>
  <c r="N42" i="2"/>
  <c r="O42" i="2" s="1"/>
  <c r="N30" i="2"/>
  <c r="P30" i="2" s="1"/>
  <c r="N139" i="2"/>
  <c r="Q139" i="2" s="1"/>
  <c r="N92" i="2"/>
  <c r="P92" i="2" s="1"/>
  <c r="N80" i="2"/>
  <c r="N16" i="2"/>
  <c r="N177" i="2"/>
  <c r="N165" i="2"/>
  <c r="P165" i="2" s="1"/>
  <c r="N153" i="2"/>
  <c r="P153" i="2" s="1"/>
  <c r="N138" i="2"/>
  <c r="N95" i="2"/>
  <c r="P95" i="2" s="1"/>
  <c r="N75" i="2"/>
  <c r="Q75" i="2" s="1"/>
  <c r="N60" i="2"/>
  <c r="N41" i="2"/>
  <c r="N27" i="2"/>
  <c r="N23" i="2"/>
  <c r="O23" i="2" s="1"/>
  <c r="N8" i="2"/>
  <c r="P8" i="2" s="1"/>
  <c r="N18" i="2"/>
  <c r="P18" i="2" s="1"/>
  <c r="N4" i="2"/>
  <c r="Q4" i="2" s="1"/>
  <c r="N152" i="2"/>
  <c r="P152" i="2" s="1"/>
  <c r="O125" i="2"/>
  <c r="N52" i="2"/>
  <c r="N48" i="2"/>
  <c r="N37" i="2"/>
  <c r="P37" i="2" s="1"/>
  <c r="N7" i="2"/>
  <c r="P7" i="2" s="1"/>
  <c r="N136" i="2"/>
  <c r="N132" i="2"/>
  <c r="N109" i="2"/>
  <c r="Q109" i="2" s="1"/>
  <c r="N101" i="2"/>
  <c r="N77" i="2"/>
  <c r="N73" i="2"/>
  <c r="N69" i="2"/>
  <c r="Q69" i="2" s="1"/>
  <c r="R69" i="2" s="1"/>
  <c r="N58" i="2"/>
  <c r="Q58" i="2" s="1"/>
  <c r="N47" i="2"/>
  <c r="N32" i="2"/>
  <c r="Q32" i="2" s="1"/>
  <c r="N29" i="2"/>
  <c r="P29" i="2" s="1"/>
  <c r="N10" i="2"/>
  <c r="P10" i="2" s="1"/>
  <c r="Q138" i="2"/>
  <c r="S138" i="2" s="1"/>
  <c r="P138" i="2"/>
  <c r="O150" i="2"/>
  <c r="N130" i="2"/>
  <c r="O130" i="2" s="1"/>
  <c r="N120" i="2"/>
  <c r="O120" i="2" s="1"/>
  <c r="N87" i="2"/>
  <c r="N51" i="2"/>
  <c r="O51" i="2" s="1"/>
  <c r="N43" i="2"/>
  <c r="N26" i="2"/>
  <c r="O26" i="2" s="1"/>
  <c r="N169" i="2"/>
  <c r="Q169" i="2" s="1"/>
  <c r="S169" i="2" s="1"/>
  <c r="N158" i="2"/>
  <c r="P158" i="2" s="1"/>
  <c r="N82" i="2"/>
  <c r="P82" i="2" s="1"/>
  <c r="N61" i="2"/>
  <c r="Q61" i="2" s="1"/>
  <c r="N57" i="2"/>
  <c r="Q57" i="2" s="1"/>
  <c r="N36" i="2"/>
  <c r="P36" i="2" s="1"/>
  <c r="N25" i="2"/>
  <c r="N161" i="2"/>
  <c r="O161" i="2" s="1"/>
  <c r="N157" i="2"/>
  <c r="P157" i="2" s="1"/>
  <c r="N35" i="2"/>
  <c r="P35" i="2" s="1"/>
  <c r="N178" i="2"/>
  <c r="Q178" i="2" s="1"/>
  <c r="S178" i="2" s="1"/>
  <c r="N122" i="2"/>
  <c r="N100" i="2"/>
  <c r="O100" i="2" s="1"/>
  <c r="N96" i="2"/>
  <c r="O96" i="2" s="1"/>
  <c r="N81" i="2"/>
  <c r="Q81" i="2" s="1"/>
  <c r="S81" i="2" s="1"/>
  <c r="N53" i="2"/>
  <c r="Q53" i="2" s="1"/>
  <c r="N49" i="2"/>
  <c r="Q49" i="2" s="1"/>
  <c r="S49" i="2" s="1"/>
  <c r="N45" i="2"/>
  <c r="Q45" i="2" s="1"/>
  <c r="N28" i="2"/>
  <c r="N21" i="2"/>
  <c r="P21" i="2" s="1"/>
  <c r="N14" i="2"/>
  <c r="P14" i="2" s="1"/>
  <c r="N11" i="2"/>
  <c r="P11" i="2" s="1"/>
  <c r="N185" i="2"/>
  <c r="Q185" i="2" s="1"/>
  <c r="N127" i="2"/>
  <c r="P127" i="2" s="1"/>
  <c r="N124" i="2"/>
  <c r="O124" i="2" s="1"/>
  <c r="Q111" i="2"/>
  <c r="S111" i="2" s="1"/>
  <c r="N107" i="2"/>
  <c r="P107" i="2" s="1"/>
  <c r="N66" i="2"/>
  <c r="Q66" i="2" s="1"/>
  <c r="N44" i="2"/>
  <c r="P44" i="2" s="1"/>
  <c r="N40" i="2"/>
  <c r="N170" i="2"/>
  <c r="O170" i="2" s="1"/>
  <c r="N151" i="2"/>
  <c r="P151" i="2" s="1"/>
  <c r="N148" i="2"/>
  <c r="P148" i="2" s="1"/>
  <c r="Q85" i="2"/>
  <c r="S85" i="2" s="1"/>
  <c r="P85" i="2"/>
  <c r="O5" i="2"/>
  <c r="P5" i="2"/>
  <c r="P4" i="2"/>
  <c r="Q148" i="2"/>
  <c r="S148" i="2" s="1"/>
  <c r="O3" i="2"/>
  <c r="P3" i="2"/>
  <c r="O182" i="2"/>
  <c r="R150" i="2"/>
  <c r="O144" i="2"/>
  <c r="Q107" i="2"/>
  <c r="S107" i="2" s="1"/>
  <c r="O104" i="2"/>
  <c r="N89" i="2"/>
  <c r="Q89" i="2" s="1"/>
  <c r="S89" i="2" s="1"/>
  <c r="N83" i="2"/>
  <c r="P83" i="2" s="1"/>
  <c r="N59" i="2"/>
  <c r="N140" i="2"/>
  <c r="P140" i="2" s="1"/>
  <c r="N134" i="2"/>
  <c r="Q134" i="2" s="1"/>
  <c r="O95" i="2"/>
  <c r="N166" i="2"/>
  <c r="P166" i="2" s="1"/>
  <c r="O145" i="2"/>
  <c r="N121" i="2"/>
  <c r="P121" i="2" s="1"/>
  <c r="N97" i="2"/>
  <c r="O97" i="2" s="1"/>
  <c r="N67" i="2"/>
  <c r="N123" i="2"/>
  <c r="P123" i="2" s="1"/>
  <c r="N103" i="2"/>
  <c r="P103" i="2" s="1"/>
  <c r="N63" i="2"/>
  <c r="O63" i="2" s="1"/>
  <c r="P177" i="2"/>
  <c r="Q177" i="2"/>
  <c r="S177" i="2" s="1"/>
  <c r="N200" i="2"/>
  <c r="O200" i="2" s="1"/>
  <c r="P186" i="2"/>
  <c r="Q186" i="2"/>
  <c r="S186" i="2" s="1"/>
  <c r="Q170" i="2"/>
  <c r="S170" i="2" s="1"/>
  <c r="N176" i="2"/>
  <c r="O176" i="2" s="1"/>
  <c r="N160" i="2"/>
  <c r="O160" i="2" s="1"/>
  <c r="P139" i="2"/>
  <c r="O24" i="2"/>
  <c r="Q24" i="2"/>
  <c r="P24" i="2"/>
  <c r="N198" i="2"/>
  <c r="N194" i="2"/>
  <c r="N180" i="2"/>
  <c r="O180" i="2" s="1"/>
  <c r="N164" i="2"/>
  <c r="N142" i="2"/>
  <c r="O142" i="2" s="1"/>
  <c r="N137" i="2"/>
  <c r="N129" i="2"/>
  <c r="O129" i="2" s="1"/>
  <c r="N93" i="2"/>
  <c r="P58" i="2"/>
  <c r="P173" i="2"/>
  <c r="Q173" i="2"/>
  <c r="P178" i="2"/>
  <c r="P162" i="2"/>
  <c r="Q162" i="2"/>
  <c r="S162" i="2" s="1"/>
  <c r="N154" i="2"/>
  <c r="O154" i="2"/>
  <c r="N143" i="2"/>
  <c r="O143" i="2" s="1"/>
  <c r="N184" i="2"/>
  <c r="O184" i="2" s="1"/>
  <c r="N168" i="2"/>
  <c r="O168" i="2" s="1"/>
  <c r="N106" i="2"/>
  <c r="N196" i="2"/>
  <c r="N192" i="2"/>
  <c r="N190" i="2"/>
  <c r="N188" i="2"/>
  <c r="R186" i="2"/>
  <c r="N172" i="2"/>
  <c r="O172" i="2" s="1"/>
  <c r="N156" i="2"/>
  <c r="O156" i="2" s="1"/>
  <c r="N201" i="2"/>
  <c r="N149" i="2"/>
  <c r="Q144" i="2"/>
  <c r="P144" i="2"/>
  <c r="P136" i="2"/>
  <c r="Q136" i="2"/>
  <c r="N128" i="2"/>
  <c r="O128" i="2" s="1"/>
  <c r="N113" i="2"/>
  <c r="O113" i="2" s="1"/>
  <c r="Q77" i="2"/>
  <c r="P77" i="2"/>
  <c r="P185" i="2"/>
  <c r="N183" i="2"/>
  <c r="O183" i="2" s="1"/>
  <c r="P169" i="2"/>
  <c r="N167" i="2"/>
  <c r="O167" i="2" s="1"/>
  <c r="P161" i="2"/>
  <c r="Q161" i="2"/>
  <c r="S161" i="2" s="1"/>
  <c r="N159" i="2"/>
  <c r="O159" i="2" s="1"/>
  <c r="N110" i="2"/>
  <c r="O110" i="2" s="1"/>
  <c r="N146" i="2"/>
  <c r="O146" i="2" s="1"/>
  <c r="P101" i="2"/>
  <c r="Q101" i="2"/>
  <c r="S101" i="2" s="1"/>
  <c r="O101" i="2"/>
  <c r="N197" i="2"/>
  <c r="N193" i="2"/>
  <c r="N189" i="2"/>
  <c r="N187" i="2"/>
  <c r="N179" i="2"/>
  <c r="Q132" i="2"/>
  <c r="S132" i="2" s="1"/>
  <c r="P132" i="2"/>
  <c r="P181" i="2"/>
  <c r="Q181" i="2"/>
  <c r="N175" i="2"/>
  <c r="O175" i="2" s="1"/>
  <c r="N199" i="2"/>
  <c r="O185" i="2"/>
  <c r="O181" i="2"/>
  <c r="O177" i="2"/>
  <c r="O173" i="2"/>
  <c r="O165" i="2"/>
  <c r="N195" i="2"/>
  <c r="N191" i="2"/>
  <c r="N171" i="2"/>
  <c r="N163" i="2"/>
  <c r="O186" i="2"/>
  <c r="O162" i="2"/>
  <c r="R148" i="2"/>
  <c r="N115" i="2"/>
  <c r="O115" i="2" s="1"/>
  <c r="N91" i="2"/>
  <c r="O91" i="2" s="1"/>
  <c r="P97" i="2"/>
  <c r="Q97" i="2"/>
  <c r="S97" i="2" s="1"/>
  <c r="N79" i="2"/>
  <c r="O79" i="2" s="1"/>
  <c r="P125" i="2"/>
  <c r="Q125" i="2"/>
  <c r="S125" i="2" s="1"/>
  <c r="P116" i="2"/>
  <c r="Q116" i="2"/>
  <c r="S116" i="2" s="1"/>
  <c r="Q64" i="2"/>
  <c r="P64" i="2"/>
  <c r="P49" i="2"/>
  <c r="O34" i="2"/>
  <c r="Q34" i="2"/>
  <c r="P34" i="2"/>
  <c r="N155" i="2"/>
  <c r="N141" i="2"/>
  <c r="O141" i="2" s="1"/>
  <c r="O116" i="2"/>
  <c r="N112" i="2"/>
  <c r="O112" i="2" s="1"/>
  <c r="P108" i="2"/>
  <c r="Q108" i="2"/>
  <c r="O108" i="2"/>
  <c r="P104" i="2"/>
  <c r="Q104" i="2"/>
  <c r="N102" i="2"/>
  <c r="O102" i="2" s="1"/>
  <c r="N86" i="2"/>
  <c r="P81" i="2"/>
  <c r="Q68" i="2"/>
  <c r="P68" i="2"/>
  <c r="P61" i="2"/>
  <c r="Q44" i="2"/>
  <c r="P26" i="2"/>
  <c r="P120" i="2"/>
  <c r="Q120" i="2"/>
  <c r="N98" i="2"/>
  <c r="O98" i="2" s="1"/>
  <c r="Q74" i="2"/>
  <c r="P74" i="2"/>
  <c r="N54" i="2"/>
  <c r="O54" i="2" s="1"/>
  <c r="Q47" i="2"/>
  <c r="P47" i="2"/>
  <c r="O12" i="2"/>
  <c r="Q12" i="2"/>
  <c r="P12" i="2"/>
  <c r="Q182" i="2"/>
  <c r="S182" i="2" s="1"/>
  <c r="Q174" i="2"/>
  <c r="S174" i="2" s="1"/>
  <c r="Q158" i="2"/>
  <c r="S158" i="2" s="1"/>
  <c r="O138" i="2"/>
  <c r="N135" i="2"/>
  <c r="Q76" i="2"/>
  <c r="P76" i="2"/>
  <c r="N71" i="2"/>
  <c r="S61" i="2"/>
  <c r="R61" i="2"/>
  <c r="O47" i="2"/>
  <c r="N147" i="2"/>
  <c r="N70" i="2"/>
  <c r="O70" i="2" s="1"/>
  <c r="Q55" i="2"/>
  <c r="S55" i="2" s="1"/>
  <c r="P55" i="2"/>
  <c r="Q145" i="2"/>
  <c r="O139" i="2"/>
  <c r="N126" i="2"/>
  <c r="O126" i="2" s="1"/>
  <c r="Q87" i="2"/>
  <c r="S87" i="2" s="1"/>
  <c r="P87" i="2"/>
  <c r="Q43" i="2"/>
  <c r="P43" i="2"/>
  <c r="O40" i="2"/>
  <c r="Q40" i="2"/>
  <c r="P40" i="2"/>
  <c r="N133" i="2"/>
  <c r="O133" i="2" s="1"/>
  <c r="P150" i="2"/>
  <c r="O148" i="2"/>
  <c r="N131" i="2"/>
  <c r="N119" i="2"/>
  <c r="O119" i="2" s="1"/>
  <c r="N117" i="2"/>
  <c r="N105" i="2"/>
  <c r="O105" i="2"/>
  <c r="P96" i="2"/>
  <c r="Q96" i="2"/>
  <c r="Q72" i="2"/>
  <c r="P72" i="2"/>
  <c r="P45" i="2"/>
  <c r="O32" i="2"/>
  <c r="O6" i="2"/>
  <c r="Q6" i="2"/>
  <c r="P6" i="2"/>
  <c r="O123" i="2"/>
  <c r="N62" i="2"/>
  <c r="O62" i="2" s="1"/>
  <c r="O28" i="2"/>
  <c r="Q28" i="2"/>
  <c r="P28" i="2"/>
  <c r="O20" i="2"/>
  <c r="Q20" i="2"/>
  <c r="P20" i="2"/>
  <c r="N114" i="2"/>
  <c r="O114" i="2" s="1"/>
  <c r="O87" i="2"/>
  <c r="Q80" i="2"/>
  <c r="P80" i="2"/>
  <c r="Q65" i="2"/>
  <c r="S65" i="2" s="1"/>
  <c r="P65" i="2"/>
  <c r="Q59" i="2"/>
  <c r="P59" i="2"/>
  <c r="O55" i="2"/>
  <c r="Q52" i="2"/>
  <c r="P52" i="2"/>
  <c r="Q48" i="2"/>
  <c r="P48" i="2"/>
  <c r="O140" i="2"/>
  <c r="O136" i="2"/>
  <c r="O132" i="2"/>
  <c r="N118" i="2"/>
  <c r="O107" i="2"/>
  <c r="Q82" i="2"/>
  <c r="N78" i="2"/>
  <c r="P50" i="2"/>
  <c r="O46" i="2"/>
  <c r="N46" i="2"/>
  <c r="O111" i="2"/>
  <c r="N99" i="2"/>
  <c r="N94" i="2"/>
  <c r="N90" i="2"/>
  <c r="O90" i="2" s="1"/>
  <c r="Q73" i="2"/>
  <c r="S73" i="2" s="1"/>
  <c r="P73" i="2"/>
  <c r="Q67" i="2"/>
  <c r="P67" i="2"/>
  <c r="Q60" i="2"/>
  <c r="P60" i="2"/>
  <c r="Q56" i="2"/>
  <c r="P56" i="2"/>
  <c r="O41" i="2"/>
  <c r="Q41" i="2"/>
  <c r="P41" i="2"/>
  <c r="O39" i="2"/>
  <c r="Q39" i="2"/>
  <c r="P39" i="2"/>
  <c r="O33" i="2"/>
  <c r="Q33" i="2"/>
  <c r="P33" i="2"/>
  <c r="O31" i="2"/>
  <c r="Q31" i="2"/>
  <c r="P31" i="2"/>
  <c r="O25" i="2"/>
  <c r="Q25" i="2"/>
  <c r="P25" i="2"/>
  <c r="Q23" i="2"/>
  <c r="P23" i="2"/>
  <c r="O81" i="2"/>
  <c r="O76" i="2"/>
  <c r="O73" i="2"/>
  <c r="O68" i="2"/>
  <c r="O65" i="2"/>
  <c r="O60" i="2"/>
  <c r="O57" i="2"/>
  <c r="O52" i="2"/>
  <c r="O18" i="2"/>
  <c r="Q18" i="2"/>
  <c r="O16" i="2"/>
  <c r="Q16" i="2"/>
  <c r="P16" i="2"/>
  <c r="N88" i="2"/>
  <c r="O88" i="2" s="1"/>
  <c r="O74" i="2"/>
  <c r="O50" i="2"/>
  <c r="O35" i="2"/>
  <c r="Q35" i="2"/>
  <c r="O27" i="2"/>
  <c r="Q27" i="2"/>
  <c r="P27" i="2"/>
  <c r="O85" i="2"/>
  <c r="O80" i="2"/>
  <c r="O77" i="2"/>
  <c r="R73" i="2"/>
  <c r="O72" i="2"/>
  <c r="O64" i="2"/>
  <c r="O61" i="2"/>
  <c r="O56" i="2"/>
  <c r="O53" i="2"/>
  <c r="O48" i="2"/>
  <c r="O45" i="2"/>
  <c r="O10" i="2"/>
  <c r="Q10" i="2"/>
  <c r="O67" i="2"/>
  <c r="O59" i="2"/>
  <c r="O43" i="2"/>
  <c r="O38" i="2"/>
  <c r="Q38" i="2"/>
  <c r="O30" i="2"/>
  <c r="Q30" i="2"/>
  <c r="O22" i="2"/>
  <c r="Q22" i="2"/>
  <c r="O17" i="2"/>
  <c r="Q17" i="2"/>
  <c r="O13" i="2"/>
  <c r="Q13" i="2"/>
  <c r="O9" i="2"/>
  <c r="Q9" i="2"/>
  <c r="O19" i="2"/>
  <c r="Q19" i="2"/>
  <c r="O15" i="2"/>
  <c r="Q15" i="2"/>
  <c r="O11" i="2"/>
  <c r="Q11" i="2"/>
  <c r="Q5" i="2"/>
  <c r="Q3" i="2"/>
  <c r="N2" i="2"/>
  <c r="O2" i="2" s="1"/>
  <c r="F11" i="5" s="1"/>
  <c r="E11" i="5" s="1"/>
  <c r="S109" i="2" l="1"/>
  <c r="R109" i="2"/>
  <c r="O92" i="2"/>
  <c r="Q84" i="2"/>
  <c r="S84" i="2" s="1"/>
  <c r="O109" i="2"/>
  <c r="O58" i="2"/>
  <c r="Q92" i="2"/>
  <c r="S92" i="2" s="1"/>
  <c r="P75" i="2"/>
  <c r="Q124" i="2"/>
  <c r="P130" i="2"/>
  <c r="O4" i="2"/>
  <c r="P109" i="2"/>
  <c r="Q100" i="2"/>
  <c r="S100" i="2" s="1"/>
  <c r="O75" i="2"/>
  <c r="O66" i="2"/>
  <c r="Q7" i="2"/>
  <c r="R7" i="2" s="1"/>
  <c r="O69" i="2"/>
  <c r="O49" i="2"/>
  <c r="Q29" i="2"/>
  <c r="S29" i="2" s="1"/>
  <c r="Q37" i="2"/>
  <c r="P32" i="2"/>
  <c r="P124" i="2"/>
  <c r="Q95" i="2"/>
  <c r="S95" i="2" s="1"/>
  <c r="Q165" i="2"/>
  <c r="R165" i="2" s="1"/>
  <c r="P42" i="2"/>
  <c r="Q153" i="2"/>
  <c r="O152" i="2"/>
  <c r="P69" i="2"/>
  <c r="Q8" i="2"/>
  <c r="Q130" i="2"/>
  <c r="O8" i="2"/>
  <c r="O7" i="2"/>
  <c r="O82" i="2"/>
  <c r="O84" i="2"/>
  <c r="O29" i="2"/>
  <c r="O37" i="2"/>
  <c r="P66" i="2"/>
  <c r="R116" i="2"/>
  <c r="R132" i="2"/>
  <c r="Q42" i="2"/>
  <c r="R42" i="2" s="1"/>
  <c r="O153" i="2"/>
  <c r="R111" i="2"/>
  <c r="O158" i="2"/>
  <c r="R158" i="2"/>
  <c r="O134" i="2"/>
  <c r="Q152" i="2"/>
  <c r="O178" i="2"/>
  <c r="R162" i="2"/>
  <c r="O174" i="2"/>
  <c r="S57" i="2"/>
  <c r="R57" i="2"/>
  <c r="R53" i="2"/>
  <c r="S53" i="2"/>
  <c r="S185" i="2"/>
  <c r="R185" i="2"/>
  <c r="O127" i="2"/>
  <c r="Q14" i="2"/>
  <c r="R14" i="2" s="1"/>
  <c r="P100" i="2"/>
  <c r="P122" i="2"/>
  <c r="O122" i="2"/>
  <c r="Q122" i="2"/>
  <c r="O44" i="2"/>
  <c r="O14" i="2"/>
  <c r="Q36" i="2"/>
  <c r="S36" i="2" s="1"/>
  <c r="Q83" i="2"/>
  <c r="R83" i="2" s="1"/>
  <c r="Q26" i="2"/>
  <c r="R26" i="2" s="1"/>
  <c r="O151" i="2"/>
  <c r="P51" i="2"/>
  <c r="P170" i="2"/>
  <c r="O157" i="2"/>
  <c r="S69" i="2"/>
  <c r="R125" i="2"/>
  <c r="O36" i="2"/>
  <c r="P57" i="2"/>
  <c r="R138" i="2"/>
  <c r="Q51" i="2"/>
  <c r="S51" i="2" s="1"/>
  <c r="Q157" i="2"/>
  <c r="O83" i="2"/>
  <c r="R161" i="2"/>
  <c r="Q21" i="2"/>
  <c r="R21" i="2" s="1"/>
  <c r="O21" i="2"/>
  <c r="R87" i="2"/>
  <c r="P63" i="2"/>
  <c r="O169" i="2"/>
  <c r="Q151" i="2"/>
  <c r="Q127" i="2"/>
  <c r="P53" i="2"/>
  <c r="O121" i="2"/>
  <c r="Q123" i="2"/>
  <c r="Q63" i="2"/>
  <c r="S63" i="2" s="1"/>
  <c r="O103" i="2"/>
  <c r="R55" i="2"/>
  <c r="R85" i="2"/>
  <c r="Q103" i="2"/>
  <c r="P134" i="2"/>
  <c r="Q121" i="2"/>
  <c r="R89" i="2"/>
  <c r="R101" i="2"/>
  <c r="R107" i="2"/>
  <c r="O89" i="2"/>
  <c r="Q166" i="2"/>
  <c r="S166" i="2" s="1"/>
  <c r="R174" i="2"/>
  <c r="Q140" i="2"/>
  <c r="R84" i="2"/>
  <c r="O166" i="2"/>
  <c r="R97" i="2"/>
  <c r="P89" i="2"/>
  <c r="S25" i="2"/>
  <c r="R25" i="2"/>
  <c r="P99" i="2"/>
  <c r="Q99" i="2"/>
  <c r="Q191" i="2"/>
  <c r="P191" i="2"/>
  <c r="O191" i="2"/>
  <c r="P164" i="2"/>
  <c r="Q164" i="2"/>
  <c r="S11" i="2"/>
  <c r="R11" i="2"/>
  <c r="R35" i="2"/>
  <c r="S35" i="2"/>
  <c r="S28" i="2"/>
  <c r="R28" i="2"/>
  <c r="Q193" i="2"/>
  <c r="O193" i="2"/>
  <c r="P193" i="2"/>
  <c r="S37" i="2"/>
  <c r="R37" i="2"/>
  <c r="Q78" i="2"/>
  <c r="P78" i="2"/>
  <c r="S74" i="2"/>
  <c r="R74" i="2"/>
  <c r="Q86" i="2"/>
  <c r="P86" i="2"/>
  <c r="O164" i="2"/>
  <c r="Q195" i="2"/>
  <c r="P195" i="2"/>
  <c r="O195" i="2"/>
  <c r="R169" i="2"/>
  <c r="Q199" i="2"/>
  <c r="P199" i="2"/>
  <c r="Q146" i="2"/>
  <c r="P146" i="2"/>
  <c r="P113" i="2"/>
  <c r="Q113" i="2"/>
  <c r="Q192" i="2"/>
  <c r="P192" i="2"/>
  <c r="O192" i="2"/>
  <c r="R173" i="2"/>
  <c r="S173" i="2"/>
  <c r="P137" i="2"/>
  <c r="Q137" i="2"/>
  <c r="P180" i="2"/>
  <c r="Q180" i="2"/>
  <c r="S139" i="2"/>
  <c r="R139" i="2"/>
  <c r="P176" i="2"/>
  <c r="Q176" i="2"/>
  <c r="R4" i="2"/>
  <c r="S4" i="2"/>
  <c r="R15" i="2"/>
  <c r="S15" i="2"/>
  <c r="S17" i="2"/>
  <c r="R17" i="2"/>
  <c r="R38" i="2"/>
  <c r="S38" i="2"/>
  <c r="R10" i="2"/>
  <c r="S10" i="2"/>
  <c r="R81" i="2"/>
  <c r="R16" i="2"/>
  <c r="S16" i="2"/>
  <c r="S56" i="2"/>
  <c r="R56" i="2"/>
  <c r="Q46" i="2"/>
  <c r="P46" i="2"/>
  <c r="O78" i="2"/>
  <c r="P118" i="2"/>
  <c r="O118" i="2"/>
  <c r="Q118" i="2"/>
  <c r="S80" i="2"/>
  <c r="R80" i="2"/>
  <c r="P133" i="2"/>
  <c r="Q133" i="2"/>
  <c r="R63" i="2"/>
  <c r="P126" i="2"/>
  <c r="Q126" i="2"/>
  <c r="Q70" i="2"/>
  <c r="P70" i="2"/>
  <c r="P147" i="2"/>
  <c r="Q147" i="2"/>
  <c r="S44" i="2"/>
  <c r="R44" i="2"/>
  <c r="O86" i="2"/>
  <c r="R108" i="2"/>
  <c r="S108" i="2"/>
  <c r="S64" i="2"/>
  <c r="R64" i="2"/>
  <c r="Q79" i="2"/>
  <c r="P79" i="2"/>
  <c r="P179" i="2"/>
  <c r="O179" i="2"/>
  <c r="Q179" i="2"/>
  <c r="Q197" i="2"/>
  <c r="P197" i="2"/>
  <c r="O197" i="2"/>
  <c r="P183" i="2"/>
  <c r="Q183" i="2"/>
  <c r="S144" i="2"/>
  <c r="R144" i="2"/>
  <c r="R170" i="2"/>
  <c r="O137" i="2"/>
  <c r="Q194" i="2"/>
  <c r="P194" i="2"/>
  <c r="O194" i="2"/>
  <c r="R182" i="2"/>
  <c r="R67" i="2"/>
  <c r="S67" i="2"/>
  <c r="S45" i="2"/>
  <c r="R45" i="2"/>
  <c r="S26" i="2"/>
  <c r="P115" i="2"/>
  <c r="Q115" i="2"/>
  <c r="S77" i="2"/>
  <c r="R77" i="2"/>
  <c r="P106" i="2"/>
  <c r="Q106" i="2"/>
  <c r="P93" i="2"/>
  <c r="Q93" i="2"/>
  <c r="S13" i="2"/>
  <c r="R13" i="2"/>
  <c r="P135" i="2"/>
  <c r="Q135" i="2"/>
  <c r="S3" i="2"/>
  <c r="R3" i="2"/>
  <c r="P114" i="2"/>
  <c r="Q114" i="2"/>
  <c r="R5" i="2"/>
  <c r="S5" i="2"/>
  <c r="P105" i="2"/>
  <c r="Q105" i="2"/>
  <c r="P172" i="2"/>
  <c r="Q172" i="2"/>
  <c r="Q142" i="2"/>
  <c r="P142" i="2"/>
  <c r="O199" i="2"/>
  <c r="R8" i="2"/>
  <c r="S8" i="2"/>
  <c r="R19" i="2"/>
  <c r="S19" i="2"/>
  <c r="R65" i="2"/>
  <c r="R18" i="2"/>
  <c r="S18" i="2"/>
  <c r="S23" i="2"/>
  <c r="R23" i="2"/>
  <c r="S31" i="2"/>
  <c r="R31" i="2"/>
  <c r="S39" i="2"/>
  <c r="R39" i="2"/>
  <c r="S60" i="2"/>
  <c r="R60" i="2"/>
  <c r="P94" i="2"/>
  <c r="O94" i="2"/>
  <c r="Q94" i="2"/>
  <c r="R82" i="2"/>
  <c r="S82" i="2"/>
  <c r="R100" i="2"/>
  <c r="S32" i="2"/>
  <c r="R32" i="2"/>
  <c r="S72" i="2"/>
  <c r="R72" i="2"/>
  <c r="S47" i="2"/>
  <c r="R47" i="2"/>
  <c r="R120" i="2"/>
  <c r="S120" i="2"/>
  <c r="R177" i="2"/>
  <c r="R181" i="2"/>
  <c r="S181" i="2"/>
  <c r="Q187" i="2"/>
  <c r="P187" i="2"/>
  <c r="O187" i="2"/>
  <c r="P128" i="2"/>
  <c r="Q128" i="2"/>
  <c r="Q201" i="2"/>
  <c r="P201" i="2"/>
  <c r="O201" i="2"/>
  <c r="P168" i="2"/>
  <c r="Q168" i="2"/>
  <c r="P154" i="2"/>
  <c r="Q154" i="2"/>
  <c r="S42" i="2"/>
  <c r="O147" i="2"/>
  <c r="Q198" i="2"/>
  <c r="P198" i="2"/>
  <c r="O198" i="2"/>
  <c r="S33" i="2"/>
  <c r="R33" i="2"/>
  <c r="P119" i="2"/>
  <c r="Q119" i="2"/>
  <c r="R104" i="2"/>
  <c r="S104" i="2"/>
  <c r="S165" i="2"/>
  <c r="S136" i="2"/>
  <c r="R136" i="2"/>
  <c r="Q143" i="2"/>
  <c r="P143" i="2"/>
  <c r="S24" i="2"/>
  <c r="R24" i="2"/>
  <c r="R30" i="2"/>
  <c r="S30" i="2"/>
  <c r="Q62" i="2"/>
  <c r="P62" i="2"/>
  <c r="R43" i="2"/>
  <c r="S43" i="2"/>
  <c r="Q71" i="2"/>
  <c r="P71" i="2"/>
  <c r="P159" i="2"/>
  <c r="Q159" i="2"/>
  <c r="S134" i="2"/>
  <c r="R134" i="2"/>
  <c r="R178" i="2"/>
  <c r="S48" i="2"/>
  <c r="R48" i="2"/>
  <c r="R6" i="2"/>
  <c r="S6" i="2"/>
  <c r="O71" i="2"/>
  <c r="O135" i="2"/>
  <c r="P90" i="2"/>
  <c r="Q90" i="2"/>
  <c r="S52" i="2"/>
  <c r="R52" i="2"/>
  <c r="R124" i="2"/>
  <c r="S124" i="2"/>
  <c r="S76" i="2"/>
  <c r="R76" i="2"/>
  <c r="P98" i="2"/>
  <c r="Q98" i="2"/>
  <c r="P163" i="2"/>
  <c r="O163" i="2"/>
  <c r="Q163" i="2"/>
  <c r="Q196" i="2"/>
  <c r="P196" i="2"/>
  <c r="O196" i="2"/>
  <c r="R27" i="2"/>
  <c r="S27" i="2"/>
  <c r="R50" i="2"/>
  <c r="S50" i="2"/>
  <c r="S20" i="2"/>
  <c r="R20" i="2"/>
  <c r="P117" i="2"/>
  <c r="O117" i="2"/>
  <c r="Q117" i="2"/>
  <c r="P131" i="2"/>
  <c r="Q131" i="2"/>
  <c r="S40" i="2"/>
  <c r="R40" i="2"/>
  <c r="S145" i="2"/>
  <c r="R145" i="2"/>
  <c r="S83" i="2"/>
  <c r="S68" i="2"/>
  <c r="R68" i="2"/>
  <c r="S34" i="2"/>
  <c r="R34" i="2"/>
  <c r="P91" i="2"/>
  <c r="Q91" i="2"/>
  <c r="P171" i="2"/>
  <c r="Q171" i="2"/>
  <c r="O171" i="2"/>
  <c r="R157" i="2"/>
  <c r="S157" i="2"/>
  <c r="P110" i="2"/>
  <c r="Q110" i="2"/>
  <c r="Q188" i="2"/>
  <c r="P188" i="2"/>
  <c r="O188" i="2"/>
  <c r="O106" i="2"/>
  <c r="P129" i="2"/>
  <c r="Q129" i="2"/>
  <c r="P160" i="2"/>
  <c r="Q160" i="2"/>
  <c r="S41" i="2"/>
  <c r="R41" i="2"/>
  <c r="R96" i="2"/>
  <c r="S96" i="2"/>
  <c r="Q190" i="2"/>
  <c r="P190" i="2"/>
  <c r="O190" i="2"/>
  <c r="P88" i="2"/>
  <c r="Q88" i="2"/>
  <c r="P155" i="2"/>
  <c r="Q155" i="2"/>
  <c r="O93" i="2"/>
  <c r="R12" i="2"/>
  <c r="S12" i="2"/>
  <c r="R66" i="2"/>
  <c r="S66" i="2"/>
  <c r="R95" i="2"/>
  <c r="Q141" i="2"/>
  <c r="P141" i="2"/>
  <c r="P175" i="2"/>
  <c r="Q175" i="2"/>
  <c r="P149" i="2"/>
  <c r="Q149" i="2"/>
  <c r="S7" i="2"/>
  <c r="S9" i="2"/>
  <c r="R9" i="2"/>
  <c r="R22" i="2"/>
  <c r="S22" i="2"/>
  <c r="R49" i="2"/>
  <c r="O99" i="2"/>
  <c r="S59" i="2"/>
  <c r="R59" i="2"/>
  <c r="R75" i="2"/>
  <c r="S75" i="2"/>
  <c r="O131" i="2"/>
  <c r="S103" i="2"/>
  <c r="R103" i="2"/>
  <c r="O149" i="2"/>
  <c r="S130" i="2"/>
  <c r="R130" i="2"/>
  <c r="Q54" i="2"/>
  <c r="P54" i="2"/>
  <c r="P102" i="2"/>
  <c r="Q102" i="2"/>
  <c r="P112" i="2"/>
  <c r="Q112" i="2"/>
  <c r="S152" i="2"/>
  <c r="R152" i="2"/>
  <c r="Q189" i="2"/>
  <c r="P189" i="2"/>
  <c r="O189" i="2"/>
  <c r="P167" i="2"/>
  <c r="Q167" i="2"/>
  <c r="Q156" i="2"/>
  <c r="P156" i="2"/>
  <c r="P184" i="2"/>
  <c r="Q184" i="2"/>
  <c r="R58" i="2"/>
  <c r="S58" i="2"/>
  <c r="R166" i="2"/>
  <c r="O155" i="2"/>
  <c r="Q200" i="2"/>
  <c r="P200" i="2"/>
  <c r="Q2" i="2"/>
  <c r="F9" i="5"/>
  <c r="P2" i="2"/>
  <c r="F10" i="5" s="1"/>
  <c r="R29" i="2" l="1"/>
  <c r="S21" i="2"/>
  <c r="S153" i="2"/>
  <c r="R153" i="2"/>
  <c r="R92" i="2"/>
  <c r="R36" i="2"/>
  <c r="S14" i="2"/>
  <c r="S127" i="2"/>
  <c r="R127" i="2"/>
  <c r="S123" i="2"/>
  <c r="R123" i="2"/>
  <c r="S151" i="2"/>
  <c r="R151" i="2"/>
  <c r="S122" i="2"/>
  <c r="R122" i="2"/>
  <c r="R51" i="2"/>
  <c r="S121" i="2"/>
  <c r="R121" i="2"/>
  <c r="S140" i="2"/>
  <c r="R140" i="2"/>
  <c r="S155" i="2"/>
  <c r="R155" i="2"/>
  <c r="S171" i="2"/>
  <c r="R171" i="2"/>
  <c r="S168" i="2"/>
  <c r="R168" i="2"/>
  <c r="S94" i="2"/>
  <c r="R94" i="2"/>
  <c r="S126" i="2"/>
  <c r="R126" i="2"/>
  <c r="S164" i="2"/>
  <c r="R164" i="2"/>
  <c r="S105" i="2"/>
  <c r="R105" i="2"/>
  <c r="S199" i="2"/>
  <c r="R199" i="2"/>
  <c r="S112" i="2"/>
  <c r="R112" i="2"/>
  <c r="S88" i="2"/>
  <c r="R88" i="2"/>
  <c r="S188" i="2"/>
  <c r="R188" i="2"/>
  <c r="S91" i="2"/>
  <c r="R91" i="2"/>
  <c r="S198" i="2"/>
  <c r="R198" i="2"/>
  <c r="S118" i="2"/>
  <c r="R118" i="2"/>
  <c r="S102" i="2"/>
  <c r="R102" i="2"/>
  <c r="S141" i="2"/>
  <c r="R141" i="2"/>
  <c r="S117" i="2"/>
  <c r="R117" i="2"/>
  <c r="S179" i="2"/>
  <c r="R179" i="2"/>
  <c r="S86" i="2"/>
  <c r="R86" i="2"/>
  <c r="S90" i="2"/>
  <c r="R90" i="2"/>
  <c r="S187" i="2"/>
  <c r="R187" i="2"/>
  <c r="S135" i="2"/>
  <c r="R135" i="2"/>
  <c r="S193" i="2"/>
  <c r="R193" i="2"/>
  <c r="S200" i="2"/>
  <c r="R200" i="2"/>
  <c r="S156" i="2"/>
  <c r="R156" i="2"/>
  <c r="S167" i="2"/>
  <c r="R167" i="2"/>
  <c r="S149" i="2"/>
  <c r="R149" i="2"/>
  <c r="S160" i="2"/>
  <c r="R160" i="2"/>
  <c r="S110" i="2"/>
  <c r="R110" i="2"/>
  <c r="S196" i="2"/>
  <c r="R196" i="2"/>
  <c r="S71" i="2"/>
  <c r="R71" i="2"/>
  <c r="S115" i="2"/>
  <c r="R115" i="2"/>
  <c r="S183" i="2"/>
  <c r="R183" i="2"/>
  <c r="S180" i="2"/>
  <c r="R180" i="2"/>
  <c r="S192" i="2"/>
  <c r="R192" i="2"/>
  <c r="S163" i="2"/>
  <c r="R163" i="2"/>
  <c r="S201" i="2"/>
  <c r="R201" i="2"/>
  <c r="S147" i="2"/>
  <c r="R147" i="2"/>
  <c r="S191" i="2"/>
  <c r="R191" i="2"/>
  <c r="S175" i="2"/>
  <c r="R175" i="2"/>
  <c r="S129" i="2"/>
  <c r="R129" i="2"/>
  <c r="S143" i="2"/>
  <c r="R143" i="2"/>
  <c r="S128" i="2"/>
  <c r="R128" i="2"/>
  <c r="S114" i="2"/>
  <c r="R114" i="2"/>
  <c r="S195" i="2"/>
  <c r="R195" i="2"/>
  <c r="R99" i="2"/>
  <c r="S99" i="2"/>
  <c r="S190" i="2"/>
  <c r="R190" i="2"/>
  <c r="S131" i="2"/>
  <c r="R131" i="2"/>
  <c r="S159" i="2"/>
  <c r="R159" i="2"/>
  <c r="S154" i="2"/>
  <c r="R154" i="2"/>
  <c r="S142" i="2"/>
  <c r="R142" i="2"/>
  <c r="S194" i="2"/>
  <c r="R194" i="2"/>
  <c r="R119" i="2"/>
  <c r="S119" i="2"/>
  <c r="S79" i="2"/>
  <c r="R79" i="2"/>
  <c r="S133" i="2"/>
  <c r="R133" i="2"/>
  <c r="S113" i="2"/>
  <c r="R113" i="2"/>
  <c r="S78" i="2"/>
  <c r="R78" i="2"/>
  <c r="S93" i="2"/>
  <c r="R93" i="2"/>
  <c r="S137" i="2"/>
  <c r="R137" i="2"/>
  <c r="S184" i="2"/>
  <c r="R184" i="2"/>
  <c r="S189" i="2"/>
  <c r="R189" i="2"/>
  <c r="S54" i="2"/>
  <c r="R54" i="2"/>
  <c r="S98" i="2"/>
  <c r="R98" i="2"/>
  <c r="S62" i="2"/>
  <c r="R62" i="2"/>
  <c r="S172" i="2"/>
  <c r="R172" i="2"/>
  <c r="S106" i="2"/>
  <c r="R106" i="2"/>
  <c r="S197" i="2"/>
  <c r="R197" i="2"/>
  <c r="S70" i="2"/>
  <c r="R70" i="2"/>
  <c r="S46" i="2"/>
  <c r="R46" i="2"/>
  <c r="S176" i="2"/>
  <c r="R176" i="2"/>
  <c r="S146" i="2"/>
  <c r="R146" i="2"/>
  <c r="F13" i="5"/>
  <c r="S2" i="2"/>
  <c r="F14" i="5" s="1"/>
  <c r="R2" i="2"/>
  <c r="F15" i="5" s="1"/>
  <c r="E15" i="5" s="1"/>
</calcChain>
</file>

<file path=xl/comments1.xml><?xml version="1.0" encoding="utf-8"?>
<comments xmlns="http://schemas.openxmlformats.org/spreadsheetml/2006/main">
  <authors>
    <author>Michael Paatz</author>
  </authors>
  <commentList>
    <comment ref="B15" authorId="0">
      <text>
        <r>
          <rPr>
            <b/>
            <sz val="8"/>
            <color indexed="81"/>
            <rFont val="Tahoma"/>
            <family val="2"/>
          </rPr>
          <t>d.h. 35 Jahre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Schwerbehindert und vor dem 17. November 1950 geboren und mindestens seit 16. November 2000 festgestellt.</t>
        </r>
      </text>
    </comment>
    <comment ref="B18" authorId="0">
      <text>
        <r>
          <rPr>
            <b/>
            <sz val="8"/>
            <color indexed="81"/>
            <rFont val="Tahoma"/>
            <family val="2"/>
          </rPr>
          <t>d.h. 45 Jahre</t>
        </r>
      </text>
    </comment>
  </commentList>
</comments>
</file>

<file path=xl/comments2.xml><?xml version="1.0" encoding="utf-8"?>
<comments xmlns="http://schemas.openxmlformats.org/spreadsheetml/2006/main">
  <authors>
    <author>Michael Paatz</author>
  </authors>
  <commentList>
    <comment ref="M1" authorId="0">
      <text>
        <r>
          <rPr>
            <b/>
            <sz val="8"/>
            <color indexed="81"/>
            <rFont val="Tahoma"/>
          </rPr>
          <t>Michael Paatz:</t>
        </r>
        <r>
          <rPr>
            <sz val="8"/>
            <color indexed="81"/>
            <rFont val="Tahoma"/>
          </rPr>
          <t xml:space="preserve">
Rentenzugang im Folgemonat (+1), außer wenn Geburtstag an einem 1. des Monats</t>
        </r>
      </text>
    </comment>
  </commentList>
</comments>
</file>

<file path=xl/connections.xml><?xml version="1.0" encoding="utf-8"?>
<connections xmlns="http://schemas.openxmlformats.org/spreadsheetml/2006/main">
  <connection id="1" name="Rente67_Daten" type="6" refreshedVersion="4" background="1" saveData="1">
    <textPr sourceFile="C:\Publikationen\MSPress\Excel_im_Personalwesen3\Kap05\Beispieldateien 05\Rente67_Daten.csv" decimal="," thousands="." tab="0" semicolon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<sst xmlns="http://schemas.openxmlformats.org/spreadsheetml/2006/main" count="1328" uniqueCount="454">
  <si>
    <t>Tabelle Anhebung der Altersgrenze auf 67</t>
  </si>
  <si>
    <t>Regelzugang</t>
  </si>
  <si>
    <t>langj. Vers.</t>
  </si>
  <si>
    <t>Frauen</t>
  </si>
  <si>
    <t>Schwebi</t>
  </si>
  <si>
    <t>vorz. Zugang</t>
  </si>
  <si>
    <t>Frauen (vorz.)</t>
  </si>
  <si>
    <t>Schwebi (vorz.)</t>
  </si>
  <si>
    <t>Geburtsjahr</t>
  </si>
  <si>
    <t>um Mon.</t>
  </si>
  <si>
    <t>Jahr</t>
  </si>
  <si>
    <t>Mon.</t>
  </si>
  <si>
    <t>PrsNr</t>
  </si>
  <si>
    <t>Vorname</t>
  </si>
  <si>
    <t>Nachname</t>
  </si>
  <si>
    <t>Geburtstag</t>
  </si>
  <si>
    <t>Geschlecht</t>
  </si>
  <si>
    <t>Stellenschlüssel</t>
  </si>
  <si>
    <t>Stellenbezeichnung</t>
  </si>
  <si>
    <t>langjhrg Versicherte</t>
  </si>
  <si>
    <t>GdB</t>
  </si>
  <si>
    <t>SB+</t>
  </si>
  <si>
    <t>bes. langjährig Versicherter</t>
  </si>
  <si>
    <t>Antje</t>
  </si>
  <si>
    <t>Alberti</t>
  </si>
  <si>
    <t>w</t>
  </si>
  <si>
    <t>10.05.00.06</t>
  </si>
  <si>
    <t>Metallbauer</t>
  </si>
  <si>
    <t>Dieter</t>
  </si>
  <si>
    <t>Alpermann</t>
  </si>
  <si>
    <t>m</t>
  </si>
  <si>
    <t>10.05.00.14</t>
  </si>
  <si>
    <t>Bankkaufmann</t>
  </si>
  <si>
    <t>Christiane</t>
  </si>
  <si>
    <t>Altmeyer</t>
  </si>
  <si>
    <t>10.05.00.03</t>
  </si>
  <si>
    <t>Birgit</t>
  </si>
  <si>
    <t>Appel</t>
  </si>
  <si>
    <t>10.05.00.02</t>
  </si>
  <si>
    <t>Bürokaufmann</t>
  </si>
  <si>
    <t>Bernhard</t>
  </si>
  <si>
    <t>Backes</t>
  </si>
  <si>
    <t>10.05.00.04</t>
  </si>
  <si>
    <t>Groß- und Außenhandelskaufmann</t>
  </si>
  <si>
    <t>ja</t>
  </si>
  <si>
    <t>Domenico</t>
  </si>
  <si>
    <t>Bagheri</t>
  </si>
  <si>
    <t>60.00.00.20</t>
  </si>
  <si>
    <t>Personaldienstleistungskaufmann</t>
  </si>
  <si>
    <t>Bernd</t>
  </si>
  <si>
    <t>Bamberger</t>
  </si>
  <si>
    <t>10.05.51.01</t>
  </si>
  <si>
    <t>Dipl. Betriebswirt</t>
  </si>
  <si>
    <t>Claus</t>
  </si>
  <si>
    <t>Barich</t>
  </si>
  <si>
    <t>10.05.23.01</t>
  </si>
  <si>
    <t>Dirk</t>
  </si>
  <si>
    <t>Battista</t>
  </si>
  <si>
    <t>10.05.00.12</t>
  </si>
  <si>
    <t>Dietrich</t>
  </si>
  <si>
    <t>Bauermeister</t>
  </si>
  <si>
    <t>Baumgärtel</t>
  </si>
  <si>
    <t>10.05.23.04</t>
  </si>
  <si>
    <t>Lacklaborant</t>
  </si>
  <si>
    <t>Denise</t>
  </si>
  <si>
    <t>Becker</t>
  </si>
  <si>
    <t>10.05.14.09</t>
  </si>
  <si>
    <t>Anlagenmechaniker</t>
  </si>
  <si>
    <t>Anette</t>
  </si>
  <si>
    <t>Behles</t>
  </si>
  <si>
    <t>Elektroanlagenmonteur</t>
  </si>
  <si>
    <t>Edgar</t>
  </si>
  <si>
    <t>Benner-Machel</t>
  </si>
  <si>
    <t>10.05.50.05</t>
  </si>
  <si>
    <t>Elke</t>
  </si>
  <si>
    <t>Beyer</t>
  </si>
  <si>
    <t>10.04.13.02</t>
  </si>
  <si>
    <t>Barbara</t>
  </si>
  <si>
    <t>Bieringer</t>
  </si>
  <si>
    <t>Anne</t>
  </si>
  <si>
    <t>Bindels</t>
  </si>
  <si>
    <t>60.00.00.18</t>
  </si>
  <si>
    <t>Alfred</t>
  </si>
  <si>
    <t>Bischoff</t>
  </si>
  <si>
    <t>10.05.50.01</t>
  </si>
  <si>
    <t>Blimke</t>
  </si>
  <si>
    <t>10.05.00.13</t>
  </si>
  <si>
    <t>Dagmar</t>
  </si>
  <si>
    <t>Blum</t>
  </si>
  <si>
    <t>Fachkraft für Lagerlogistik</t>
  </si>
  <si>
    <t>Eckhard</t>
  </si>
  <si>
    <t>Boguth</t>
  </si>
  <si>
    <t>Boris</t>
  </si>
  <si>
    <t>Bolling</t>
  </si>
  <si>
    <t>Industriekaufmann</t>
  </si>
  <si>
    <t>Bosch</t>
  </si>
  <si>
    <t>Brandt</t>
  </si>
  <si>
    <t>10.05.00.08</t>
  </si>
  <si>
    <t>Fachinformatiker Systemintegration</t>
  </si>
  <si>
    <t>Braun</t>
  </si>
  <si>
    <t>10.05.14.04</t>
  </si>
  <si>
    <t>Bräutigam</t>
  </si>
  <si>
    <t>10.05.23.05</t>
  </si>
  <si>
    <t>Bettina</t>
  </si>
  <si>
    <t>Breivogel</t>
  </si>
  <si>
    <t>Breuer</t>
  </si>
  <si>
    <t>10.05.50.02</t>
  </si>
  <si>
    <t>Fachlagerist</t>
  </si>
  <si>
    <t>Detmar</t>
  </si>
  <si>
    <t>Breyer</t>
  </si>
  <si>
    <t>10.04.13.04</t>
  </si>
  <si>
    <t>Brodehl</t>
  </si>
  <si>
    <t>Dipl. Wirtschaftsinformatiker</t>
  </si>
  <si>
    <t>Brokamp</t>
  </si>
  <si>
    <t>10.05.40.01</t>
  </si>
  <si>
    <t>Buddenberg</t>
  </si>
  <si>
    <t>10.05.50.04</t>
  </si>
  <si>
    <t>Dipl. Maschinenbauer</t>
  </si>
  <si>
    <t>Bühler</t>
  </si>
  <si>
    <t>10.05.51.05</t>
  </si>
  <si>
    <t>Burger</t>
  </si>
  <si>
    <t>60.00.00.07</t>
  </si>
  <si>
    <t>Kaufmann/-frau für Bürokommunikation</t>
  </si>
  <si>
    <t>Diana</t>
  </si>
  <si>
    <t>Busch</t>
  </si>
  <si>
    <t>Steffanie</t>
  </si>
  <si>
    <t>Caelers</t>
  </si>
  <si>
    <t>60.00.00.19</t>
  </si>
  <si>
    <t>Carlos</t>
  </si>
  <si>
    <t>Casado</t>
  </si>
  <si>
    <t>60.00.00.08</t>
  </si>
  <si>
    <t>Caspary</t>
  </si>
  <si>
    <t>10.05.14.11</t>
  </si>
  <si>
    <t>Anita</t>
  </si>
  <si>
    <t>Coleman</t>
  </si>
  <si>
    <t>10.05.13.01</t>
  </si>
  <si>
    <t>Csikai</t>
  </si>
  <si>
    <t>Simone</t>
  </si>
  <si>
    <t>Dekant</t>
  </si>
  <si>
    <t>10.05.14.08</t>
  </si>
  <si>
    <t>Adolf</t>
  </si>
  <si>
    <t>D'Hoedt</t>
  </si>
  <si>
    <t>Eberhard</t>
  </si>
  <si>
    <t>Dielmann</t>
  </si>
  <si>
    <t>Dienerowitz</t>
  </si>
  <si>
    <t>10.05.14.07</t>
  </si>
  <si>
    <t>Andreas</t>
  </si>
  <si>
    <t>Dieterich</t>
  </si>
  <si>
    <t>10.05.51.04</t>
  </si>
  <si>
    <t>Doris</t>
  </si>
  <si>
    <t>Ditter</t>
  </si>
  <si>
    <t>Domanowsky</t>
  </si>
  <si>
    <t>Dommes</t>
  </si>
  <si>
    <t>Koch</t>
  </si>
  <si>
    <t>Clemens</t>
  </si>
  <si>
    <t>Dörr</t>
  </si>
  <si>
    <t>Christian</t>
  </si>
  <si>
    <t>Drömer</t>
  </si>
  <si>
    <t>Servicefahrer</t>
  </si>
  <si>
    <t>Duclervil</t>
  </si>
  <si>
    <t>Carolin</t>
  </si>
  <si>
    <t>Eckert</t>
  </si>
  <si>
    <t>10.05.14.06</t>
  </si>
  <si>
    <t>Eckhardt</t>
  </si>
  <si>
    <t>Detlef</t>
  </si>
  <si>
    <t>Eckstaedt</t>
  </si>
  <si>
    <t>Dorothea</t>
  </si>
  <si>
    <t>Eder</t>
  </si>
  <si>
    <t>60.00.00.04</t>
  </si>
  <si>
    <t>Konstruktionsmechaniker</t>
  </si>
  <si>
    <t>Ehrke</t>
  </si>
  <si>
    <t>10.05.14.02</t>
  </si>
  <si>
    <t>Cornelius</t>
  </si>
  <si>
    <t>Emmrich</t>
  </si>
  <si>
    <t>10.05.00.11</t>
  </si>
  <si>
    <t>Bodo</t>
  </si>
  <si>
    <t>Englert</t>
  </si>
  <si>
    <t>Enste</t>
  </si>
  <si>
    <t>10.05.14.10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</si>
  <si>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</si>
  <si>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</si>
  <si>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</si>
  <si>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</si>
  <si>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</si>
  <si>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</si>
  <si>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</si>
  <si>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</si>
  <si>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</si>
  <si>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10.05.23.03</t>
  </si>
  <si>
    <t>Fürsch</t>
  </si>
  <si>
    <t>Galette</t>
  </si>
  <si>
    <t>Gall</t>
  </si>
  <si>
    <t>Ganser</t>
  </si>
  <si>
    <t>Axel</t>
  </si>
  <si>
    <t>Gaschermann-Matterstock</t>
  </si>
  <si>
    <t>10.05.00.07</t>
  </si>
  <si>
    <t>Jessica</t>
  </si>
  <si>
    <t>Gati-Fabry</t>
  </si>
  <si>
    <t>10.05.23.06</t>
  </si>
  <si>
    <t>Gehm</t>
  </si>
  <si>
    <t>Armin</t>
  </si>
  <si>
    <t>Heimes</t>
  </si>
  <si>
    <t>Heine</t>
  </si>
  <si>
    <t>10.05.00.05</t>
  </si>
  <si>
    <t>Albert</t>
  </si>
  <si>
    <t>Held</t>
  </si>
  <si>
    <t>10.05.23.02</t>
  </si>
  <si>
    <t>Julia</t>
  </si>
  <si>
    <t>Henkel</t>
  </si>
  <si>
    <t>Herbst</t>
  </si>
  <si>
    <t>Herr</t>
  </si>
  <si>
    <t>10.05.40.02</t>
  </si>
  <si>
    <t>Heyde</t>
  </si>
  <si>
    <t>10.05.21.03</t>
  </si>
  <si>
    <t>Höckmayr</t>
  </si>
  <si>
    <t>Egon</t>
  </si>
  <si>
    <t>Hoffmann</t>
  </si>
  <si>
    <t>10.05.51.02</t>
  </si>
  <si>
    <t>Eckart</t>
  </si>
  <si>
    <t>Högel</t>
  </si>
  <si>
    <t>Christof</t>
  </si>
  <si>
    <t>Höll</t>
  </si>
  <si>
    <t>Fachinformatiker Anwendungsentwicklung</t>
  </si>
  <si>
    <t>Anna</t>
  </si>
  <si>
    <t>Hübner</t>
  </si>
  <si>
    <t>Speditionskaufmann</t>
  </si>
  <si>
    <t>Jung</t>
  </si>
  <si>
    <t>10.05.14.03</t>
  </si>
  <si>
    <t>Kalb</t>
  </si>
  <si>
    <t>10.05.50.03</t>
  </si>
  <si>
    <t>Kielhorn</t>
  </si>
  <si>
    <t>Annabel</t>
  </si>
  <si>
    <t>Kissel</t>
  </si>
  <si>
    <t>Diether</t>
  </si>
  <si>
    <t>Kleimann</t>
  </si>
  <si>
    <t>10.05.51.03</t>
  </si>
  <si>
    <t>Klein</t>
  </si>
  <si>
    <t>10.04.13.03</t>
  </si>
  <si>
    <t>Detlev</t>
  </si>
  <si>
    <t>Klemke</t>
  </si>
  <si>
    <t>Roboterschweißen mit Teach-In</t>
  </si>
  <si>
    <t>Arno</t>
  </si>
  <si>
    <t>Klockenkemper</t>
  </si>
  <si>
    <t>Roboterschweißen mit Programmerstellung</t>
  </si>
  <si>
    <t>Edmond</t>
  </si>
  <si>
    <t>Kluthe</t>
  </si>
  <si>
    <t>Lagermitarbeiter mit erweitertem Gebiet</t>
  </si>
  <si>
    <t>Alexander</t>
  </si>
  <si>
    <t>Knopp</t>
  </si>
  <si>
    <t>Versandmitarbeiter</t>
  </si>
  <si>
    <t>Fiederike</t>
  </si>
  <si>
    <t>Knoth</t>
  </si>
  <si>
    <t>Lagermitarbeiter</t>
  </si>
  <si>
    <t>Daniel</t>
  </si>
  <si>
    <t>Köhler</t>
  </si>
  <si>
    <t>Vorarbeiter Vorfertigung</t>
  </si>
  <si>
    <t>Sägen (Führungsrohre und Achsen)</t>
  </si>
  <si>
    <t>König</t>
  </si>
  <si>
    <t>Bärbel</t>
  </si>
  <si>
    <t>Kramer</t>
  </si>
  <si>
    <t>Montage Flanschauflaufeinrichtung -2</t>
  </si>
  <si>
    <t>Krost</t>
  </si>
  <si>
    <t>Bedienen von konventionellen Drehmaschinen</t>
  </si>
  <si>
    <t>Lenz</t>
  </si>
  <si>
    <t>Bedienen einer CNC-gesteuerten Fräsmaschine (Bearbeitungszentrum)</t>
  </si>
  <si>
    <t>Ulrike</t>
  </si>
  <si>
    <t>Leppert</t>
  </si>
  <si>
    <t>Alf</t>
  </si>
  <si>
    <t>Lingenfelder</t>
  </si>
  <si>
    <t>Lisch</t>
  </si>
  <si>
    <t>Bedienen einer CNC-gesteuerten Fräsmaschine (Maho)</t>
  </si>
  <si>
    <t>Loch</t>
  </si>
  <si>
    <t>Mees</t>
  </si>
  <si>
    <t>Lackieranlage</t>
  </si>
  <si>
    <t>Anton</t>
  </si>
  <si>
    <t>Metz</t>
  </si>
  <si>
    <t>Drehstabvorbereitung</t>
  </si>
  <si>
    <t>Alois</t>
  </si>
  <si>
    <t>Michelbach</t>
  </si>
  <si>
    <t>Montage SFG</t>
  </si>
  <si>
    <t>Janina</t>
  </si>
  <si>
    <t>Miketta</t>
  </si>
  <si>
    <t>10.05.00.10</t>
  </si>
  <si>
    <t>Heften Sonder- und Einzelausführungen</t>
  </si>
  <si>
    <t>Mühr</t>
  </si>
  <si>
    <t>Müller</t>
  </si>
  <si>
    <t>Naegle</t>
  </si>
  <si>
    <t>10.05.21.02</t>
  </si>
  <si>
    <t>Auflaufeinrichtungen, Rohre vorbereiten (Stanzen, Bohren, Fräsen)</t>
  </si>
  <si>
    <t>Ansgar</t>
  </si>
  <si>
    <t>Nagel</t>
  </si>
  <si>
    <t>Instandhalter_1_Elektrik_Elektronik</t>
  </si>
  <si>
    <t>Nanninga</t>
  </si>
  <si>
    <t>Annemarie</t>
  </si>
  <si>
    <t>Neuschaefer</t>
  </si>
  <si>
    <t>10.05.14.05</t>
  </si>
  <si>
    <t>Montagearbeitsplatz Zuführen von Achskörper und Längslenker</t>
  </si>
  <si>
    <t>Niesterok</t>
  </si>
  <si>
    <t>Niethammer</t>
  </si>
  <si>
    <t>Transportmitarbeiter</t>
  </si>
  <si>
    <t>Nöll</t>
  </si>
  <si>
    <t>Instandhalter_5_Mechanik</t>
  </si>
  <si>
    <t>Nowack</t>
  </si>
  <si>
    <t>Bedienen von CNC-gesteuerten Drehautomaten</t>
  </si>
  <si>
    <t>Oberländer</t>
  </si>
  <si>
    <t>Montagearbeitsplatz Vorbereiten von Radnaben und Bremstrommeln</t>
  </si>
  <si>
    <t>Ohr</t>
  </si>
  <si>
    <t>Einzelarbeitsplatz von Montage KK-Ausführung und ZAV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</si>
  <si>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</si>
  <si>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</si>
  <si>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</si>
  <si>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</si>
  <si>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</si>
  <si>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</si>
  <si>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</si>
  <si>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</si>
  <si>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</si>
  <si>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</si>
  <si>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</si>
  <si>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</si>
  <si>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</si>
  <si>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</si>
  <si>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</si>
  <si>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Schweißen von Hand</t>
  </si>
  <si>
    <t>Quade</t>
  </si>
  <si>
    <t>Rabenhorst</t>
  </si>
  <si>
    <t>Einzelarbeitsplatz Gestänge</t>
  </si>
  <si>
    <t>Rasch</t>
  </si>
  <si>
    <t>Rathsmann</t>
  </si>
  <si>
    <t>Regius</t>
  </si>
  <si>
    <t>Sägen (Transport und Einrichten)</t>
  </si>
  <si>
    <t>Burkhard</t>
  </si>
  <si>
    <t>Regler</t>
  </si>
  <si>
    <t>Vorarbeiter Instandhaltung</t>
  </si>
  <si>
    <t>Reiser</t>
  </si>
  <si>
    <t>Rhein</t>
  </si>
  <si>
    <t>Riebsamen</t>
  </si>
  <si>
    <t>Gruppenleitung Lager</t>
  </si>
  <si>
    <t>Ritz</t>
  </si>
  <si>
    <t>Rivinius</t>
  </si>
  <si>
    <t>Schweißen von Hand / Rundschweißautomat</t>
  </si>
  <si>
    <t>Rixen</t>
  </si>
  <si>
    <t>Roche</t>
  </si>
  <si>
    <t>Roch-Schröter</t>
  </si>
  <si>
    <t>Roboterschweißen ohne Programmierung</t>
  </si>
  <si>
    <t>Rosinus</t>
  </si>
  <si>
    <t>Maria</t>
  </si>
  <si>
    <t>Rösler</t>
  </si>
  <si>
    <t>Montagearbeitsplatz Voreinstellen von Radbremsen</t>
  </si>
  <si>
    <t>Rothhahn</t>
  </si>
  <si>
    <t>Arbeitsplatz Gestänge mit Steuern Endmontage ALE</t>
  </si>
  <si>
    <t>Rusche</t>
  </si>
  <si>
    <t>Sachse</t>
  </si>
  <si>
    <t>Sägen (Übergabestation)</t>
  </si>
  <si>
    <t>Sakmann</t>
  </si>
  <si>
    <t>Schaible</t>
  </si>
  <si>
    <t>Scheerer</t>
  </si>
  <si>
    <t>Montage Fahrgestelle mit Zusatzaufgaben</t>
  </si>
  <si>
    <t>Schenk</t>
  </si>
  <si>
    <t>Sägen (manuelle Säge)</t>
  </si>
  <si>
    <t>Schepp</t>
  </si>
  <si>
    <t>Vorarbeiter Wareneingang</t>
  </si>
  <si>
    <t>Schmid</t>
  </si>
  <si>
    <t>Schmidt</t>
  </si>
  <si>
    <t>Wareneingangsmitarbeiter</t>
  </si>
  <si>
    <t>Schmidtmayer</t>
  </si>
  <si>
    <t>Endkontrolle</t>
  </si>
  <si>
    <t>Ines</t>
  </si>
  <si>
    <t>Schmitt</t>
  </si>
  <si>
    <t>Schmutte</t>
  </si>
  <si>
    <t>Lackieranlage mit Progr.</t>
  </si>
  <si>
    <t>Schneider</t>
  </si>
  <si>
    <t>Adelhart</t>
  </si>
  <si>
    <t>Schott</t>
  </si>
  <si>
    <t>Schrader</t>
  </si>
  <si>
    <t>Bedienen einer CNC-gesteuerten Fräsmaschine (Chiron)</t>
  </si>
  <si>
    <t>Schrapper</t>
  </si>
  <si>
    <t>Schulz</t>
  </si>
  <si>
    <t>Schuster</t>
  </si>
  <si>
    <t>Achim</t>
  </si>
  <si>
    <t>Schütt</t>
  </si>
  <si>
    <t>Montagearbeitsplatz Verpacken von Achsen nach Verpackungsvorschrift</t>
  </si>
  <si>
    <t>Schwarz</t>
  </si>
  <si>
    <t>Sonja</t>
  </si>
  <si>
    <t>Strobel</t>
  </si>
  <si>
    <t>Templin</t>
  </si>
  <si>
    <t>Texter</t>
  </si>
  <si>
    <t>Egmont</t>
  </si>
  <si>
    <t>Theissing-Rocholl</t>
  </si>
  <si>
    <t>Handschweißen Zusatzkomponten</t>
  </si>
  <si>
    <t>Thomalla</t>
  </si>
  <si>
    <t>Thome</t>
  </si>
  <si>
    <t>Bedienung Eindrückanlage</t>
  </si>
  <si>
    <t>Träxler</t>
  </si>
  <si>
    <t>Trennheuser</t>
  </si>
  <si>
    <t>Xifia-Wolff</t>
  </si>
  <si>
    <t>Zeides</t>
  </si>
  <si>
    <t>Schweißen von Hand Einzel- und Sonderausführungen</t>
  </si>
  <si>
    <t>Bruno</t>
  </si>
  <si>
    <t>Zell</t>
  </si>
  <si>
    <t>Einzelarbeitsplatz von Rohr-, Pz und 3,5 Flansch Endmontage ALE</t>
  </si>
  <si>
    <t>Zeyer</t>
  </si>
  <si>
    <t>Ziesch</t>
  </si>
  <si>
    <t>Zilly</t>
  </si>
  <si>
    <t>Zimmermann</t>
  </si>
  <si>
    <t>Zöller</t>
  </si>
  <si>
    <t>Vorarbeiter Montage</t>
  </si>
  <si>
    <t>Benannte Spaltenindizes für das Blatt "Parameter" zur Verwendung in Formeln</t>
  </si>
  <si>
    <t>Feld</t>
  </si>
  <si>
    <t>Name</t>
  </si>
  <si>
    <t>Spaltenindex</t>
  </si>
  <si>
    <t>Para_Regel</t>
  </si>
  <si>
    <t>Para_Langj_Vers</t>
  </si>
  <si>
    <t>Para_Frauen</t>
  </si>
  <si>
    <t>Para_Schwebi</t>
  </si>
  <si>
    <t>Para_Vorz_Zug</t>
  </si>
  <si>
    <t>Para_Frauen_Vorz</t>
  </si>
  <si>
    <t>Para_Schwebi_Vorz</t>
  </si>
  <si>
    <t>Sprungdatum</t>
  </si>
  <si>
    <t>Benannte Spaltenindizes für das Blatt "Liste" zur Verwendung auf Formular "Beschäftigter"</t>
  </si>
  <si>
    <t>PrsNr_x</t>
  </si>
  <si>
    <t>Vorname_x</t>
  </si>
  <si>
    <t>Nachname_x</t>
  </si>
  <si>
    <t>Geburtstag_x</t>
  </si>
  <si>
    <t>Geschlecht_x</t>
  </si>
  <si>
    <t>Langjährig Versicherter</t>
  </si>
  <si>
    <t>Langj_Vers_x</t>
  </si>
  <si>
    <t>GdB_x</t>
  </si>
  <si>
    <t>SB_x</t>
  </si>
  <si>
    <t>bes_langj_Vers_x</t>
  </si>
  <si>
    <t>Monat</t>
  </si>
  <si>
    <t>Monat_x</t>
  </si>
  <si>
    <t>Rentenbeginn ohne Abschläge</t>
  </si>
  <si>
    <t>Rente_o_Abschl_x</t>
  </si>
  <si>
    <t>Ausnahme</t>
  </si>
  <si>
    <t>Ausnahme_o_x</t>
  </si>
  <si>
    <t>im Alter von</t>
  </si>
  <si>
    <t>Alter_o_x</t>
  </si>
  <si>
    <t>Frühester Rentenzugang</t>
  </si>
  <si>
    <t>Frueh_Zugang_x</t>
  </si>
  <si>
    <t>Ausnahme_frueh_x</t>
  </si>
  <si>
    <t>Alter_frueh_x</t>
  </si>
  <si>
    <t>Jahrgang</t>
  </si>
  <si>
    <t>PlusMonat</t>
  </si>
  <si>
    <t>Stellenschl_x</t>
  </si>
  <si>
    <t>Stellenbez_x</t>
  </si>
  <si>
    <t>Mitarbeiterdatenblatt</t>
  </si>
  <si>
    <t>PersNr</t>
  </si>
  <si>
    <t>Anrede</t>
  </si>
  <si>
    <r>
      <t xml:space="preserve">GdB </t>
    </r>
    <r>
      <rPr>
        <i/>
        <sz val="10"/>
        <rFont val="Arial"/>
        <family val="2"/>
      </rPr>
      <t>(Grad der Behinderung)</t>
    </r>
  </si>
  <si>
    <t>Schwerbehindert (1950)</t>
  </si>
  <si>
    <t>Gesprächsnotizen / Maßnahmen</t>
  </si>
  <si>
    <t>Frau Alberti würde gerne auch mit Abschlägen 
in Rente gehen, da ihr Mann bereits im Ruhestand ist.
Sie hat keine Geldsorgen. Nachfolgeplanung dringend!</t>
  </si>
  <si>
    <t xml:space="preserve">▼ bitte auswählen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</si>
</sst>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b/>
      <sz val="11"/>
      <color indexed="8"/>
      <name val="Verdana"/>
      <family val="2"/>
    </font>
    <font>
      <sz val="10"/>
      <color indexed="8"/>
      <name val="Verdana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indexed="55"/>
      <name val="Verdana"/>
      <family val="2"/>
    </font>
    <font>
      <sz val="10"/>
      <color indexed="55"/>
      <name val="Arial"/>
    </font>
    <font>
      <sz val="8"/>
      <name val="Arial"/>
    </font>
    <font>
      <i/>
      <sz val="10"/>
      <name val="Arial"/>
      <family val="2"/>
    </font>
    <font>
      <sz val="10"/>
      <color indexed="62"/>
      <name val="Arial"/>
    </font>
    <font>
      <b/>
      <sz val="10"/>
      <color indexed="62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sz val="10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Border="1"/>
    <xf numFmtId="0" fontId="3" fillId="0" borderId="1" xfId="0" applyFont="1" applyBorder="1" applyAlignment="1">
      <alignment horizontal="center"/>
    </xf>
    <xf numFmtId="0" fontId="4" fillId="0" borderId="2" xfId="0" applyFont="1" applyBorder="1"/>
    <xf numFmtId="0" fontId="0" fillId="0" borderId="3" xfId="0" applyBorder="1"/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2" borderId="0" xfId="0" applyFont="1" applyFill="1" applyBorder="1"/>
    <xf numFmtId="0" fontId="0" fillId="2" borderId="4" xfId="0" applyFill="1" applyBorder="1" applyAlignment="1">
      <alignment horizontal="center"/>
    </xf>
    <xf numFmtId="0" fontId="2" fillId="3" borderId="0" xfId="0" applyFont="1" applyFill="1" applyBorder="1"/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" fillId="2" borderId="0" xfId="0" applyNumberFormat="1" applyFont="1" applyFill="1" applyBorder="1"/>
    <xf numFmtId="0" fontId="2" fillId="5" borderId="0" xfId="0" applyFont="1" applyFill="1" applyBorder="1"/>
    <xf numFmtId="0" fontId="0" fillId="5" borderId="4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/>
    <xf numFmtId="0" fontId="6" fillId="0" borderId="0" xfId="0" applyFont="1"/>
    <xf numFmtId="14" fontId="0" fillId="0" borderId="0" xfId="0" applyNumberFormat="1"/>
    <xf numFmtId="0" fontId="4" fillId="7" borderId="9" xfId="0" applyFont="1" applyFill="1" applyBorder="1"/>
    <xf numFmtId="0" fontId="4" fillId="7" borderId="9" xfId="0" applyFont="1" applyFill="1" applyBorder="1" applyAlignment="1">
      <alignment wrapText="1"/>
    </xf>
    <xf numFmtId="0" fontId="4" fillId="7" borderId="9" xfId="0" applyFont="1" applyFill="1" applyBorder="1" applyAlignment="1">
      <alignment horizontal="center" wrapText="1"/>
    </xf>
    <xf numFmtId="0" fontId="8" fillId="0" borderId="0" xfId="0" applyFont="1"/>
    <xf numFmtId="0" fontId="4" fillId="0" borderId="0" xfId="0" applyFont="1"/>
    <xf numFmtId="0" fontId="9" fillId="0" borderId="0" xfId="0" applyFont="1"/>
    <xf numFmtId="14" fontId="10" fillId="0" borderId="0" xfId="0" applyNumberFormat="1" applyFont="1" applyAlignment="1"/>
    <xf numFmtId="0" fontId="4" fillId="2" borderId="9" xfId="0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2" borderId="9" xfId="0" applyFont="1" applyFill="1" applyBorder="1" applyAlignment="1">
      <alignment horizontal="center" wrapText="1"/>
    </xf>
    <xf numFmtId="0" fontId="13" fillId="0" borderId="0" xfId="0" applyFont="1"/>
    <xf numFmtId="14" fontId="13" fillId="0" borderId="0" xfId="0" applyNumberFormat="1" applyFont="1"/>
    <xf numFmtId="0" fontId="4" fillId="2" borderId="9" xfId="0" applyFont="1" applyFill="1" applyBorder="1" applyAlignment="1">
      <alignment horizontal="left" wrapText="1"/>
    </xf>
    <xf numFmtId="0" fontId="0" fillId="0" borderId="0" xfId="0" applyNumberFormat="1"/>
    <xf numFmtId="0" fontId="14" fillId="8" borderId="0" xfId="0" applyFont="1" applyFill="1"/>
    <xf numFmtId="0" fontId="0" fillId="0" borderId="1" xfId="0" applyBorder="1"/>
    <xf numFmtId="0" fontId="15" fillId="8" borderId="4" xfId="0" applyFont="1" applyFill="1" applyBorder="1"/>
    <xf numFmtId="0" fontId="0" fillId="0" borderId="4" xfId="0" applyBorder="1"/>
    <xf numFmtId="0" fontId="16" fillId="0" borderId="4" xfId="0" applyFont="1" applyBorder="1"/>
    <xf numFmtId="0" fontId="15" fillId="0" borderId="4" xfId="0" applyFont="1" applyBorder="1"/>
    <xf numFmtId="0" fontId="15" fillId="8" borderId="6" xfId="0" applyFont="1" applyFill="1" applyBorder="1"/>
    <xf numFmtId="0" fontId="16" fillId="8" borderId="0" xfId="0" applyFont="1" applyFill="1" applyBorder="1"/>
    <xf numFmtId="0" fontId="0" fillId="2" borderId="2" xfId="0" applyFill="1" applyBorder="1"/>
    <xf numFmtId="0" fontId="0" fillId="0" borderId="2" xfId="0" applyBorder="1"/>
    <xf numFmtId="0" fontId="16" fillId="0" borderId="0" xfId="0" applyFont="1" applyBorder="1"/>
    <xf numFmtId="0" fontId="15" fillId="8" borderId="0" xfId="0" applyFont="1" applyFill="1" applyBorder="1"/>
    <xf numFmtId="0" fontId="15" fillId="8" borderId="0" xfId="0" applyFont="1" applyFill="1" applyBorder="1" applyAlignment="1">
      <alignment horizontal="left" indent="1"/>
    </xf>
    <xf numFmtId="0" fontId="0" fillId="0" borderId="0" xfId="0" applyBorder="1"/>
    <xf numFmtId="0" fontId="0" fillId="0" borderId="7" xfId="0" applyBorder="1"/>
    <xf numFmtId="0" fontId="16" fillId="0" borderId="0" xfId="0" applyFont="1" applyAlignment="1">
      <alignment horizontal="left"/>
    </xf>
    <xf numFmtId="0" fontId="16" fillId="0" borderId="7" xfId="0" applyFont="1" applyBorder="1" applyAlignment="1">
      <alignment horizontal="left"/>
    </xf>
    <xf numFmtId="14" fontId="16" fillId="0" borderId="0" xfId="0" applyNumberFormat="1" applyFont="1" applyAlignment="1">
      <alignment horizontal="left"/>
    </xf>
    <xf numFmtId="0" fontId="0" fillId="0" borderId="5" xfId="0" applyBorder="1"/>
    <xf numFmtId="0" fontId="16" fillId="0" borderId="5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14" fontId="16" fillId="0" borderId="5" xfId="0" applyNumberFormat="1" applyFont="1" applyBorder="1" applyAlignment="1">
      <alignment horizontal="left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</cellXfs>
  <cellStyles count="1">
    <cellStyle name="Standard" xfId="0" builtinId="0"/>
  </cellStyles>
  <dxfs count="7">
    <dxf>
      <fill>
        <patternFill>
          <bgColor indexed="44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44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Rente67_Daten" fillFormulas="1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F30"/>
  <sheetViews>
    <sheetView showGridLines="0" showZeros="0" tabSelected="1" workbookViewId="0">
      <selection activeCell="C6" sqref="C6"/>
    </sheetView>
  </sheetViews>
  <sheetFormatPr baseColWidth="10" defaultRowHeight="12.75" x14ac:dyDescent="0.2"/>
  <cols>
    <col min="1" max="1" width="2.42578125" customWidth="1"/>
    <col min="2" max="2" width="36.140625" customWidth="1"/>
    <col min="3" max="3" width="21.7109375" customWidth="1"/>
    <col min="4" max="4" width="4.5703125" customWidth="1"/>
    <col min="5" max="5" width="36.140625" bestFit="1" customWidth="1"/>
    <col min="6" max="6" width="38.5703125" customWidth="1"/>
  </cols>
  <sheetData>
    <row r="2" spans="2:6" ht="23.25" x14ac:dyDescent="0.35">
      <c r="B2" s="44" t="s">
        <v>446</v>
      </c>
    </row>
    <row r="3" spans="2:6" ht="18" customHeight="1" x14ac:dyDescent="0.2"/>
    <row r="4" spans="2:6" ht="18.75" customHeight="1" thickBot="1" x14ac:dyDescent="0.25"/>
    <row r="5" spans="2:6" x14ac:dyDescent="0.2">
      <c r="B5" s="45"/>
      <c r="C5" s="52" t="s">
        <v>453</v>
      </c>
      <c r="D5" s="53"/>
      <c r="E5" s="53"/>
      <c r="F5" s="6"/>
    </row>
    <row r="6" spans="2:6" ht="15.75" x14ac:dyDescent="0.25">
      <c r="B6" s="46" t="s">
        <v>447</v>
      </c>
      <c r="C6" s="59">
        <v>1001</v>
      </c>
      <c r="E6" s="54"/>
      <c r="F6" s="62"/>
    </row>
    <row r="7" spans="2:6" ht="15.75" x14ac:dyDescent="0.25">
      <c r="B7" s="47"/>
      <c r="E7" s="54"/>
      <c r="F7" s="62"/>
    </row>
    <row r="8" spans="2:6" ht="15.75" x14ac:dyDescent="0.25">
      <c r="B8" s="48"/>
      <c r="E8" s="54"/>
      <c r="F8" s="62"/>
    </row>
    <row r="9" spans="2:6" ht="15.75" x14ac:dyDescent="0.25">
      <c r="B9" s="46" t="s">
        <v>448</v>
      </c>
      <c r="C9" s="59" t="str">
        <f>IF(VLOOKUP($C$6,Liste!$A$2:$S$65536,Geschlecht_x,FALSE)="w","Frau",IF(VLOOKUP($C$6,Liste!$A$2:$S$65536,Geschlecht_x,FALSE)="m","Herr",""))</f>
        <v>Frau</v>
      </c>
      <c r="E9" s="55" t="s">
        <v>432</v>
      </c>
      <c r="F9" s="65">
        <f>VLOOKUP($C$6,Liste!$A$2:$S$65536,Rente_o_Abschl_x,FALSE)</f>
        <v>41699</v>
      </c>
    </row>
    <row r="10" spans="2:6" ht="15.75" x14ac:dyDescent="0.25">
      <c r="B10" s="46" t="s">
        <v>13</v>
      </c>
      <c r="C10" s="59" t="str">
        <f>VLOOKUP($C$6,Liste!$A$2:$S$65536,Vorname_x,FALSE)</f>
        <v>Antje</v>
      </c>
      <c r="E10" s="56" t="s">
        <v>436</v>
      </c>
      <c r="F10" s="63" t="str">
        <f>VLOOKUP($C$6,Liste!$A$2:$S$65536,Alter_o_x,FALSE)</f>
        <v>65 Jahren</v>
      </c>
    </row>
    <row r="11" spans="2:6" ht="15.75" x14ac:dyDescent="0.25">
      <c r="B11" s="46" t="s">
        <v>14</v>
      </c>
      <c r="C11" s="59" t="str">
        <f>VLOOKUP($C$6,Liste!$A$2:$S$65536,Nachname_x,FALSE)</f>
        <v>Alberti</v>
      </c>
      <c r="E11" s="56" t="str">
        <f>IF(F11="Ausnahme","Achtung!","")</f>
        <v>Achtung!</v>
      </c>
      <c r="F11" s="63" t="str">
        <f>VLOOKUP($C$6,Liste!$A$2:$S$65536,Ausnahme_o_x,FALSE)</f>
        <v>Ausnahme</v>
      </c>
    </row>
    <row r="12" spans="2:6" ht="15.75" x14ac:dyDescent="0.25">
      <c r="B12" s="49"/>
      <c r="C12" s="59"/>
      <c r="E12" s="57"/>
      <c r="F12" s="63"/>
    </row>
    <row r="13" spans="2:6" ht="15.75" x14ac:dyDescent="0.25">
      <c r="B13" s="46" t="s">
        <v>15</v>
      </c>
      <c r="C13" s="61">
        <f>VLOOKUP($C$6,Liste!$A$2:$S$65536,Geburtstag_x,FALSE)</f>
        <v>17933</v>
      </c>
      <c r="E13" s="55" t="s">
        <v>438</v>
      </c>
      <c r="F13" s="65">
        <f>VLOOKUP($C$6,Liste!$A$2:$S$65536,Frueh_Zugang_x,FALSE)</f>
        <v>39873</v>
      </c>
    </row>
    <row r="14" spans="2:6" ht="15.75" x14ac:dyDescent="0.25">
      <c r="B14" s="48"/>
      <c r="C14" s="59"/>
      <c r="E14" s="56" t="s">
        <v>436</v>
      </c>
      <c r="F14" s="63" t="str">
        <f>VLOOKUP($C$6,Liste!$A$2:$S$65536,Alter_frueh_x,FALSE)</f>
        <v>60 Jahren</v>
      </c>
    </row>
    <row r="15" spans="2:6" ht="15.75" x14ac:dyDescent="0.25">
      <c r="B15" s="46" t="s">
        <v>425</v>
      </c>
      <c r="C15" s="59" t="str">
        <f>VLOOKUP($C$6,Liste!$A$2:$S$65536,Langj_Vers_x,FALSE)</f>
        <v>ja</v>
      </c>
      <c r="E15" s="56" t="str">
        <f>IF(F15="Ausnahme","Achtung!","")</f>
        <v>Achtung!</v>
      </c>
      <c r="F15" s="63" t="str">
        <f>VLOOKUP($C$6,Liste!$A$2:$S$65536,Ausnahme_frueh_x,FALSE)</f>
        <v>Ausnahme</v>
      </c>
    </row>
    <row r="16" spans="2:6" ht="15.75" x14ac:dyDescent="0.25">
      <c r="B16" s="46" t="s">
        <v>449</v>
      </c>
      <c r="C16" s="59">
        <f>VLOOKUP($C$6,Liste!$A$2:$S$65536,GdB_x,FALSE)</f>
        <v>0</v>
      </c>
      <c r="E16" s="54"/>
      <c r="F16" s="63"/>
    </row>
    <row r="17" spans="2:6" ht="15.75" x14ac:dyDescent="0.25">
      <c r="B17" s="46" t="s">
        <v>450</v>
      </c>
      <c r="C17" s="59">
        <f>VLOOKUP($C$6,Liste!$A$2:$S$65536,SB_x,FALSE)</f>
        <v>0</v>
      </c>
      <c r="E17" s="54"/>
      <c r="F17" s="63"/>
    </row>
    <row r="18" spans="2:6" ht="16.5" thickBot="1" x14ac:dyDescent="0.3">
      <c r="B18" s="50" t="s">
        <v>22</v>
      </c>
      <c r="C18" s="60">
        <f>VLOOKUP($C$6,Liste!$A$2:$S$65536,bes_langj_Vers_x,FALSE)</f>
        <v>0</v>
      </c>
      <c r="D18" s="58"/>
      <c r="E18" s="58"/>
      <c r="F18" s="64"/>
    </row>
    <row r="21" spans="2:6" ht="16.5" thickBot="1" x14ac:dyDescent="0.3">
      <c r="B21" s="51" t="s">
        <v>451</v>
      </c>
    </row>
    <row r="22" spans="2:6" x14ac:dyDescent="0.2">
      <c r="B22" s="66" t="s">
        <v>452</v>
      </c>
      <c r="C22" s="67"/>
      <c r="D22" s="67"/>
      <c r="E22" s="67"/>
      <c r="F22" s="68"/>
    </row>
    <row r="23" spans="2:6" x14ac:dyDescent="0.2">
      <c r="B23" s="69"/>
      <c r="C23" s="70"/>
      <c r="D23" s="70"/>
      <c r="E23" s="70"/>
      <c r="F23" s="71"/>
    </row>
    <row r="24" spans="2:6" x14ac:dyDescent="0.2">
      <c r="B24" s="69"/>
      <c r="C24" s="70"/>
      <c r="D24" s="70"/>
      <c r="E24" s="70"/>
      <c r="F24" s="71"/>
    </row>
    <row r="25" spans="2:6" x14ac:dyDescent="0.2">
      <c r="B25" s="69"/>
      <c r="C25" s="70"/>
      <c r="D25" s="70"/>
      <c r="E25" s="70"/>
      <c r="F25" s="71"/>
    </row>
    <row r="26" spans="2:6" x14ac:dyDescent="0.2">
      <c r="B26" s="69"/>
      <c r="C26" s="70"/>
      <c r="D26" s="70"/>
      <c r="E26" s="70"/>
      <c r="F26" s="71"/>
    </row>
    <row r="27" spans="2:6" x14ac:dyDescent="0.2">
      <c r="B27" s="69"/>
      <c r="C27" s="70"/>
      <c r="D27" s="70"/>
      <c r="E27" s="70"/>
      <c r="F27" s="71"/>
    </row>
    <row r="28" spans="2:6" x14ac:dyDescent="0.2">
      <c r="B28" s="69"/>
      <c r="C28" s="70"/>
      <c r="D28" s="70"/>
      <c r="E28" s="70"/>
      <c r="F28" s="71"/>
    </row>
    <row r="29" spans="2:6" x14ac:dyDescent="0.2">
      <c r="B29" s="69"/>
      <c r="C29" s="70"/>
      <c r="D29" s="70"/>
      <c r="E29" s="70"/>
      <c r="F29" s="71"/>
    </row>
    <row r="30" spans="2:6" ht="13.5" thickBot="1" x14ac:dyDescent="0.25">
      <c r="B30" s="72"/>
      <c r="C30" s="73"/>
      <c r="D30" s="73"/>
      <c r="E30" s="73"/>
      <c r="F30" s="74"/>
    </row>
  </sheetData>
  <mergeCells count="1">
    <mergeCell ref="B22:F30"/>
  </mergeCells>
  <phoneticPr fontId="7" type="noConversion"/>
  <dataValidations count="2">
    <dataValidation type="list" allowBlank="1" showInputMessage="1" showErrorMessage="1" sqref="B8">
      <formula1>PersNr</formula1>
    </dataValidation>
    <dataValidation type="list" allowBlank="1" showInputMessage="1" showErrorMessage="1" sqref="C6">
      <formula1>PrsNr</formula1>
    </dataValidation>
  </dataValidations>
  <pageMargins left="0.4" right="0.41" top="0.984251969" bottom="0.984251969" header="0.4921259845" footer="0.49212598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0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baseColWidth="10" defaultRowHeight="12.75" outlineLevelCol="1" x14ac:dyDescent="0.2"/>
  <cols>
    <col min="1" max="1" width="5.7109375" customWidth="1"/>
    <col min="2" max="2" width="9.85546875" bestFit="1" customWidth="1"/>
    <col min="3" max="3" width="11" customWidth="1"/>
    <col min="4" max="4" width="10.85546875" bestFit="1" customWidth="1"/>
    <col min="5" max="5" width="5.5703125" customWidth="1"/>
    <col min="6" max="6" width="11.42578125" customWidth="1" outlineLevel="1"/>
    <col min="7" max="7" width="30.85546875" customWidth="1" outlineLevel="1"/>
    <col min="8" max="8" width="12" customWidth="1"/>
    <col min="9" max="9" width="4.85546875" bestFit="1" customWidth="1"/>
    <col min="10" max="10" width="4.7109375" bestFit="1" customWidth="1"/>
    <col min="11" max="11" width="14.42578125" customWidth="1"/>
    <col min="12" max="12" width="10.42578125" customWidth="1"/>
    <col min="13" max="13" width="10.7109375" customWidth="1"/>
    <col min="14" max="14" width="15.5703125" customWidth="1"/>
    <col min="16" max="16" width="22.5703125" customWidth="1"/>
    <col min="17" max="17" width="14.140625" customWidth="1"/>
    <col min="19" max="19" width="22.42578125" customWidth="1"/>
  </cols>
  <sheetData>
    <row r="1" spans="1:19" ht="38.25" x14ac:dyDescent="0.2">
      <c r="A1" s="29" t="s">
        <v>12</v>
      </c>
      <c r="B1" s="29" t="s">
        <v>13</v>
      </c>
      <c r="C1" s="29" t="s">
        <v>14</v>
      </c>
      <c r="D1" s="29" t="s">
        <v>15</v>
      </c>
      <c r="E1" s="29" t="s">
        <v>16</v>
      </c>
      <c r="F1" s="29" t="s">
        <v>17</v>
      </c>
      <c r="G1" s="29" t="s">
        <v>18</v>
      </c>
      <c r="H1" s="31" t="s">
        <v>19</v>
      </c>
      <c r="I1" s="29" t="s">
        <v>20</v>
      </c>
      <c r="J1" s="29" t="s">
        <v>21</v>
      </c>
      <c r="K1" s="30" t="s">
        <v>22</v>
      </c>
      <c r="L1" s="36" t="s">
        <v>442</v>
      </c>
      <c r="M1" s="39" t="s">
        <v>443</v>
      </c>
      <c r="N1" s="39" t="s">
        <v>432</v>
      </c>
      <c r="O1" s="39" t="s">
        <v>434</v>
      </c>
      <c r="P1" s="42" t="s">
        <v>436</v>
      </c>
      <c r="Q1" s="39" t="s">
        <v>438</v>
      </c>
      <c r="R1" s="39" t="s">
        <v>434</v>
      </c>
      <c r="S1" s="42" t="s">
        <v>436</v>
      </c>
    </row>
    <row r="2" spans="1:19" x14ac:dyDescent="0.2">
      <c r="A2">
        <v>1001</v>
      </c>
      <c r="B2" t="s">
        <v>23</v>
      </c>
      <c r="C2" t="s">
        <v>24</v>
      </c>
      <c r="D2" s="28">
        <v>17933</v>
      </c>
      <c r="E2" t="s">
        <v>25</v>
      </c>
      <c r="F2" t="s">
        <v>26</v>
      </c>
      <c r="G2" t="s">
        <v>27</v>
      </c>
      <c r="H2" t="s">
        <v>44</v>
      </c>
      <c r="I2">
        <v>0</v>
      </c>
      <c r="L2" s="37">
        <f t="shared" ref="L2:L65" si="0">YEAR(Geburtstag)*100+MONTH(Geburtstag)</f>
        <v>194902</v>
      </c>
      <c r="M2" s="38">
        <f t="shared" ref="M2:M65" si="1">IF(DAY(Geburtstag)=1,0,1)</f>
        <v>1</v>
      </c>
      <c r="N2" s="41">
        <f t="shared" ref="N2" si="2">IF(AND(langjhrg_Versicherte="ja",SB_plus="ja"),DATE(YEAR(Geburtstag)+60,MONTH(Geburtstag)+M2,1),IF(AND(langjhrg_Versicherte="ja",GdB&gt;=50),DATE(YEAR(Geburtstag)+63,MONTH(Geburtstag)+VLOOKUP(L2,Parameterliste,Para_Schwebi,TRUE)+M2,1),IF(AND(Geschlecht="w",Geburtstag&lt;=Sprungdatum),DATE(YEAR(Geburtstag)+60,MONTH(Geburtstag)+VLOOKUP(L2,Parameterliste,Para_Frauen,TRUE)+M2,1),IF(bes._langjährig_Versicherter="ja",DATE(YEAR(Geburtstag)+65,MONTH(Geburtstag)+M2,1),IF(langjhrg_Versicherte="ja",DATE(YEAR(Geburtstag)+65,MONTH(Geburtstag)+VLOOKUP(L2,Parameterliste,Para_Langj_Vers,TRUE)+M2,1),DATE(YEAR(Geburtstag)+65,MONTH(Geburtstag)+VLOOKUP(L2,Parameterliste,Para_Regel,TRUE)+M2,1))))))</f>
        <v>41699</v>
      </c>
      <c r="O2" t="str">
        <f t="shared" ref="O2" si="3">IF(DATE(YEAR(Geburtstag)+65,MONTH(Geburtstag)+VLOOKUP(L2,Parameterliste,Para_Regel,TRUE)+M2,1)&gt;N2,"Ausnahme","")</f>
        <v>Ausnahme</v>
      </c>
      <c r="P2" s="40" t="str">
        <f t="shared" ref="P2" si="4">INT(DATEDIF(Geburtstag,N2,"M")/12)&amp;" Jahren"&amp;IF(MOD(DATEDIF(Geburtstag,N2,"M"),12)=0,""," und "&amp;MOD(DATEDIF(Geburtstag,N2,"M"),12)&amp;" Monat"&amp;IF(MOD(DATEDIF(Geburtstag,N2,"M"),12)=1,"","en"))</f>
        <v>65 Jahren</v>
      </c>
      <c r="Q2" s="41">
        <f t="shared" ref="Q2" si="5">IF(IF(AND(GdB&gt;=50,langjhrg_Versicherte="ja"),DATE(YEAR(Geburtstag)+60,MONTH(Geburtstag)+VLOOKUP(L2,Parameterliste,Para_Schwebi_Vorz,TRUE)+M2,1),IF(Geschlecht="w",DATE(YEAR(Geburtstag)+60,MONTH(Geburtstag)+VLOOKUP(L2,Parameterliste,Para_Frauen_Vorz,TRUE)+M2,1),DATE(YEAR(Geburtstag)+63,MONTH(Geburtstag)+VLOOKUP(L2,Parameterliste,Para_Vorz_Zug,TRUE)+M2,1)))&gt;N2,"nicht möglich",IF(AND(GdB&gt;=50,langjhrg_Versicherte="ja"),DATE(YEAR(Geburtstag)+60,MONTH(Geburtstag)+VLOOKUP(L2,Parameterliste,Para_Schwebi_Vorz,TRUE)+M2,1),IF(Geschlecht="w",DATE(YEAR(Geburtstag)+60,MONTH(Geburtstag)+VLOOKUP(L2,Parameterliste,Para_Frauen_Vorz,TRUE)+M2,1),IF(langjhrg_Versicherte="ja",DATE(YEAR(Geburtstag)+63,MONTH(Geburtstag)+VLOOKUP(L2,Parameterliste,Para_Vorz_Zug,TRUE)+M2,1),"nicht möglich"))))</f>
        <v>39873</v>
      </c>
      <c r="R2" t="str">
        <f t="shared" ref="R2" si="6">IF(DATE(YEAR(Geburtstag)+63,MONTH(Geburtstag)+VLOOKUP(L2,Parameterliste,Para_Vorz_Zug,TRUE)+M2,1)&gt;Q2,"Ausnahme","")</f>
        <v>Ausnahme</v>
      </c>
      <c r="S2" s="40" t="str">
        <f t="shared" ref="S2" si="7">IF(Q2="nicht möglich","",INT(DATEDIF(Geburtstag,Q2,"m")/12)&amp;" Jahren"&amp;IF(MOD(DATEDIF(Geburtstag,Q2,"m"),12)=0,""," und "&amp;MOD(DATEDIF(Geburtstag,Q2,"m"),12)&amp;" Monat"&amp;IF(MOD(DATEDIF(Geburtstag,Q2,"m"),12)=1,"","en")))</f>
        <v>60 Jahren</v>
      </c>
    </row>
    <row r="3" spans="1:19" x14ac:dyDescent="0.2">
      <c r="A3">
        <v>1020</v>
      </c>
      <c r="B3" t="s">
        <v>28</v>
      </c>
      <c r="C3" t="s">
        <v>29</v>
      </c>
      <c r="D3" s="28">
        <v>24427</v>
      </c>
      <c r="E3" t="s">
        <v>30</v>
      </c>
      <c r="F3" t="s">
        <v>31</v>
      </c>
      <c r="G3" t="s">
        <v>32</v>
      </c>
      <c r="H3" t="s">
        <v>44</v>
      </c>
      <c r="I3">
        <v>0</v>
      </c>
      <c r="L3" s="37">
        <f t="shared" si="0"/>
        <v>196611</v>
      </c>
      <c r="M3" s="38">
        <f t="shared" si="1"/>
        <v>1</v>
      </c>
      <c r="N3" s="41">
        <f t="shared" ref="N3:N66" si="8">IF(AND(langjhrg_Versicherte="ja",SB_plus="ja"),DATE(YEAR(Geburtstag)+60,MONTH(Geburtstag)+M3,1),IF(AND(langjhrg_Versicherte="ja",GdB&gt;=50),DATE(YEAR(Geburtstag)+63,MONTH(Geburtstag)+VLOOKUP(L3,Parameterliste,Para_Schwebi,TRUE)+M3,1),IF(AND(Geschlecht="w",Geburtstag&lt;=Sprungdatum),DATE(YEAR(Geburtstag)+60,MONTH(Geburtstag)+VLOOKUP(L3,Parameterliste,Para_Frauen,TRUE)+M3,1),IF(bes._langjährig_Versicherter="ja",DATE(YEAR(Geburtstag)+65,MONTH(Geburtstag)+M3,1),IF(langjhrg_Versicherte="ja",DATE(YEAR(Geburtstag)+65,MONTH(Geburtstag)+VLOOKUP(L3,Parameterliste,Para_Langj_Vers,TRUE)+M3,1),DATE(YEAR(Geburtstag)+65,MONTH(Geburtstag)+VLOOKUP(L3,Parameterliste,Para_Regel,TRUE)+M3,1))))))</f>
        <v>48914</v>
      </c>
      <c r="O3" t="str">
        <f t="shared" ref="O3:O66" si="9">IF(DATE(YEAR(Geburtstag)+65,MONTH(Geburtstag)+VLOOKUP(L3,Parameterliste,Para_Regel,TRUE)+M3,1)&gt;N3,"Ausnahme","")</f>
        <v/>
      </c>
      <c r="P3" s="40" t="str">
        <f t="shared" ref="P3:P66" si="10">INT(DATEDIF(Geburtstag,N3,"M")/12)&amp;" Jahren"&amp;IF(MOD(DATEDIF(Geburtstag,N3,"M"),12)=0,""," und "&amp;MOD(DATEDIF(Geburtstag,N3,"M"),12)&amp;" Monat"&amp;IF(MOD(DATEDIF(Geburtstag,N3,"M"),12)=1,"","en"))</f>
        <v>67 Jahren</v>
      </c>
      <c r="Q3" s="41">
        <f t="shared" ref="Q3:Q66" si="11">IF(IF(AND(GdB&gt;=50,langjhrg_Versicherte="ja"),DATE(YEAR(Geburtstag)+60,MONTH(Geburtstag)+VLOOKUP(L3,Parameterliste,Para_Schwebi_Vorz,TRUE)+M3,1),IF(Geschlecht="w",DATE(YEAR(Geburtstag)+60,MONTH(Geburtstag)+VLOOKUP(L3,Parameterliste,Para_Frauen_Vorz,TRUE)+M3,1),DATE(YEAR(Geburtstag)+63,MONTH(Geburtstag)+VLOOKUP(L3,Parameterliste,Para_Vorz_Zug,TRUE)+M3,1)))&gt;N3,"nicht möglich",IF(AND(GdB&gt;=50,langjhrg_Versicherte="ja"),DATE(YEAR(Geburtstag)+60,MONTH(Geburtstag)+VLOOKUP(L3,Parameterliste,Para_Schwebi_Vorz,TRUE)+M3,1),IF(Geschlecht="w",DATE(YEAR(Geburtstag)+60,MONTH(Geburtstag)+VLOOKUP(L3,Parameterliste,Para_Frauen_Vorz,TRUE)+M3,1),IF(langjhrg_Versicherte="ja",DATE(YEAR(Geburtstag)+63,MONTH(Geburtstag)+VLOOKUP(L3,Parameterliste,Para_Vorz_Zug,TRUE)+M3,1),"nicht möglich"))))</f>
        <v>47453</v>
      </c>
      <c r="R3" t="str">
        <f t="shared" ref="R3:R66" si="12">IF(DATE(YEAR(Geburtstag)+63,MONTH(Geburtstag)+VLOOKUP(L3,Parameterliste,Para_Vorz_Zug,TRUE)+M3,1)&gt;Q3,"Ausnahme","")</f>
        <v/>
      </c>
      <c r="S3" s="40" t="str">
        <f t="shared" ref="S3:S66" si="13">IF(Q3="nicht möglich","",INT(DATEDIF(Geburtstag,Q3,"m")/12)&amp;" Jahren"&amp;IF(MOD(DATEDIF(Geburtstag,Q3,"m"),12)=0,""," und "&amp;MOD(DATEDIF(Geburtstag,Q3,"m"),12)&amp;" Monat"&amp;IF(MOD(DATEDIF(Geburtstag,Q3,"m"),12)=1,"","en")))</f>
        <v>63 Jahren</v>
      </c>
    </row>
    <row r="4" spans="1:19" x14ac:dyDescent="0.2">
      <c r="A4">
        <v>1027</v>
      </c>
      <c r="B4" t="s">
        <v>33</v>
      </c>
      <c r="C4" t="s">
        <v>34</v>
      </c>
      <c r="D4" s="28">
        <v>19336</v>
      </c>
      <c r="E4" t="s">
        <v>25</v>
      </c>
      <c r="F4" t="s">
        <v>35</v>
      </c>
      <c r="G4" t="s">
        <v>27</v>
      </c>
      <c r="H4" t="s">
        <v>44</v>
      </c>
      <c r="I4">
        <v>0</v>
      </c>
      <c r="L4" s="37">
        <f t="shared" si="0"/>
        <v>195212</v>
      </c>
      <c r="M4" s="38">
        <f t="shared" si="1"/>
        <v>1</v>
      </c>
      <c r="N4" s="41">
        <f t="shared" si="8"/>
        <v>43282</v>
      </c>
      <c r="O4" t="str">
        <f t="shared" si="9"/>
        <v/>
      </c>
      <c r="P4" s="40" t="str">
        <f t="shared" si="10"/>
        <v>65 Jahren und 6 Monaten</v>
      </c>
      <c r="Q4" s="41">
        <f t="shared" si="11"/>
        <v>42370</v>
      </c>
      <c r="R4" t="str">
        <f t="shared" si="12"/>
        <v/>
      </c>
      <c r="S4" s="40" t="str">
        <f t="shared" si="13"/>
        <v>63 Jahren</v>
      </c>
    </row>
    <row r="5" spans="1:19" x14ac:dyDescent="0.2">
      <c r="A5">
        <v>1031</v>
      </c>
      <c r="B5" t="s">
        <v>36</v>
      </c>
      <c r="C5" t="s">
        <v>37</v>
      </c>
      <c r="D5" s="28">
        <v>22318</v>
      </c>
      <c r="E5" t="s">
        <v>25</v>
      </c>
      <c r="F5" t="s">
        <v>38</v>
      </c>
      <c r="G5" t="s">
        <v>39</v>
      </c>
      <c r="H5" t="s">
        <v>44</v>
      </c>
      <c r="I5">
        <v>0</v>
      </c>
      <c r="L5" s="37">
        <f t="shared" si="0"/>
        <v>196102</v>
      </c>
      <c r="M5" s="38">
        <f t="shared" si="1"/>
        <v>1</v>
      </c>
      <c r="N5" s="41">
        <f t="shared" si="8"/>
        <v>46631</v>
      </c>
      <c r="O5" t="str">
        <f t="shared" si="9"/>
        <v/>
      </c>
      <c r="P5" s="40" t="str">
        <f t="shared" si="10"/>
        <v>66 Jahren und 6 Monaten</v>
      </c>
      <c r="Q5" s="41">
        <f t="shared" si="11"/>
        <v>45352</v>
      </c>
      <c r="R5" t="str">
        <f t="shared" si="12"/>
        <v/>
      </c>
      <c r="S5" s="40" t="str">
        <f t="shared" si="13"/>
        <v>63 Jahren</v>
      </c>
    </row>
    <row r="6" spans="1:19" x14ac:dyDescent="0.2">
      <c r="A6">
        <v>1034</v>
      </c>
      <c r="B6" t="s">
        <v>40</v>
      </c>
      <c r="C6" t="s">
        <v>41</v>
      </c>
      <c r="D6" s="28">
        <v>18716</v>
      </c>
      <c r="E6" t="s">
        <v>30</v>
      </c>
      <c r="F6" t="s">
        <v>42</v>
      </c>
      <c r="G6" t="s">
        <v>43</v>
      </c>
      <c r="H6" t="s">
        <v>44</v>
      </c>
      <c r="I6">
        <v>0</v>
      </c>
      <c r="J6" t="s">
        <v>44</v>
      </c>
      <c r="L6" s="37">
        <f t="shared" si="0"/>
        <v>195103</v>
      </c>
      <c r="M6" s="38">
        <f t="shared" si="1"/>
        <v>1</v>
      </c>
      <c r="N6" s="41">
        <f t="shared" si="8"/>
        <v>40634</v>
      </c>
      <c r="O6" t="str">
        <f t="shared" si="9"/>
        <v>Ausnahme</v>
      </c>
      <c r="P6" s="40" t="str">
        <f t="shared" si="10"/>
        <v>60 Jahren</v>
      </c>
      <c r="Q6" s="41" t="str">
        <f t="shared" si="11"/>
        <v>nicht möglich</v>
      </c>
      <c r="R6" t="str">
        <f t="shared" si="12"/>
        <v/>
      </c>
      <c r="S6" s="40" t="str">
        <f t="shared" si="13"/>
        <v/>
      </c>
    </row>
    <row r="7" spans="1:19" x14ac:dyDescent="0.2">
      <c r="A7">
        <v>1048</v>
      </c>
      <c r="B7" t="s">
        <v>45</v>
      </c>
      <c r="C7" t="s">
        <v>46</v>
      </c>
      <c r="D7" s="28">
        <v>23071</v>
      </c>
      <c r="E7" t="s">
        <v>30</v>
      </c>
      <c r="F7" t="s">
        <v>47</v>
      </c>
      <c r="G7" t="s">
        <v>48</v>
      </c>
      <c r="H7" t="s">
        <v>44</v>
      </c>
      <c r="I7">
        <v>50</v>
      </c>
      <c r="K7" t="s">
        <v>44</v>
      </c>
      <c r="L7" s="37">
        <f t="shared" si="0"/>
        <v>196303</v>
      </c>
      <c r="M7" s="38">
        <f t="shared" si="1"/>
        <v>0</v>
      </c>
      <c r="N7" s="41">
        <f t="shared" si="8"/>
        <v>46753</v>
      </c>
      <c r="O7" t="str">
        <f t="shared" si="9"/>
        <v>Ausnahme</v>
      </c>
      <c r="P7" s="40" t="str">
        <f t="shared" si="10"/>
        <v>64 Jahren und 10 Monaten</v>
      </c>
      <c r="Q7" s="41">
        <f t="shared" si="11"/>
        <v>45658</v>
      </c>
      <c r="R7" t="str">
        <f t="shared" si="12"/>
        <v>Ausnahme</v>
      </c>
      <c r="S7" s="40" t="str">
        <f t="shared" si="13"/>
        <v>61 Jahren und 10 Monaten</v>
      </c>
    </row>
    <row r="8" spans="1:19" x14ac:dyDescent="0.2">
      <c r="A8">
        <v>1061</v>
      </c>
      <c r="B8" t="s">
        <v>49</v>
      </c>
      <c r="C8" t="s">
        <v>50</v>
      </c>
      <c r="D8" s="28">
        <v>26933</v>
      </c>
      <c r="E8" t="s">
        <v>30</v>
      </c>
      <c r="F8" t="s">
        <v>51</v>
      </c>
      <c r="G8" t="s">
        <v>52</v>
      </c>
      <c r="H8" t="s">
        <v>44</v>
      </c>
      <c r="I8">
        <v>60</v>
      </c>
      <c r="L8" s="37">
        <f t="shared" si="0"/>
        <v>197309</v>
      </c>
      <c r="M8" s="38">
        <f t="shared" si="1"/>
        <v>1</v>
      </c>
      <c r="N8" s="41">
        <f t="shared" si="8"/>
        <v>50679</v>
      </c>
      <c r="O8" t="str">
        <f t="shared" si="9"/>
        <v>Ausnahme</v>
      </c>
      <c r="P8" s="40" t="str">
        <f t="shared" si="10"/>
        <v>65 Jahren</v>
      </c>
      <c r="Q8" s="41">
        <f t="shared" si="11"/>
        <v>49583</v>
      </c>
      <c r="R8" t="str">
        <f t="shared" si="12"/>
        <v>Ausnahme</v>
      </c>
      <c r="S8" s="40" t="str">
        <f t="shared" si="13"/>
        <v>62 Jahren</v>
      </c>
    </row>
    <row r="9" spans="1:19" x14ac:dyDescent="0.2">
      <c r="A9">
        <v>1062</v>
      </c>
      <c r="B9" t="s">
        <v>53</v>
      </c>
      <c r="C9" t="s">
        <v>54</v>
      </c>
      <c r="D9" s="28">
        <v>25948</v>
      </c>
      <c r="E9" t="s">
        <v>30</v>
      </c>
      <c r="F9" t="s">
        <v>55</v>
      </c>
      <c r="G9" t="s">
        <v>39</v>
      </c>
      <c r="H9" t="s">
        <v>44</v>
      </c>
      <c r="I9">
        <v>0</v>
      </c>
      <c r="L9" s="37">
        <f t="shared" si="0"/>
        <v>197101</v>
      </c>
      <c r="M9" s="38">
        <f t="shared" si="1"/>
        <v>1</v>
      </c>
      <c r="N9" s="41">
        <f t="shared" si="8"/>
        <v>50437</v>
      </c>
      <c r="O9" t="str">
        <f t="shared" si="9"/>
        <v/>
      </c>
      <c r="P9" s="40" t="str">
        <f t="shared" si="10"/>
        <v>67 Jahren</v>
      </c>
      <c r="Q9" s="41">
        <f t="shared" si="11"/>
        <v>48976</v>
      </c>
      <c r="R9" t="str">
        <f t="shared" si="12"/>
        <v/>
      </c>
      <c r="S9" s="40" t="str">
        <f t="shared" si="13"/>
        <v>63 Jahren</v>
      </c>
    </row>
    <row r="10" spans="1:19" x14ac:dyDescent="0.2">
      <c r="A10">
        <v>1095</v>
      </c>
      <c r="B10" t="s">
        <v>56</v>
      </c>
      <c r="C10" t="s">
        <v>57</v>
      </c>
      <c r="D10" s="28">
        <v>28550</v>
      </c>
      <c r="E10" t="s">
        <v>30</v>
      </c>
      <c r="F10" t="s">
        <v>58</v>
      </c>
      <c r="G10" t="s">
        <v>52</v>
      </c>
      <c r="H10" t="s">
        <v>44</v>
      </c>
      <c r="I10">
        <v>50</v>
      </c>
      <c r="L10" s="37">
        <f t="shared" si="0"/>
        <v>197803</v>
      </c>
      <c r="M10" s="38">
        <f t="shared" si="1"/>
        <v>0</v>
      </c>
      <c r="N10" s="41">
        <f t="shared" si="8"/>
        <v>52291</v>
      </c>
      <c r="O10" t="str">
        <f t="shared" si="9"/>
        <v>Ausnahme</v>
      </c>
      <c r="P10" s="40" t="str">
        <f t="shared" si="10"/>
        <v>65 Jahren</v>
      </c>
      <c r="Q10" s="41">
        <f t="shared" si="11"/>
        <v>51196</v>
      </c>
      <c r="R10" t="str">
        <f t="shared" si="12"/>
        <v>Ausnahme</v>
      </c>
      <c r="S10" s="40" t="str">
        <f t="shared" si="13"/>
        <v>62 Jahren</v>
      </c>
    </row>
    <row r="11" spans="1:19" x14ac:dyDescent="0.2">
      <c r="A11">
        <v>1096</v>
      </c>
      <c r="B11" t="s">
        <v>59</v>
      </c>
      <c r="C11" t="s">
        <v>60</v>
      </c>
      <c r="D11" s="28">
        <v>27834</v>
      </c>
      <c r="E11" t="s">
        <v>30</v>
      </c>
      <c r="F11" t="s">
        <v>42</v>
      </c>
      <c r="G11" t="s">
        <v>52</v>
      </c>
      <c r="H11" t="s">
        <v>44</v>
      </c>
      <c r="I11">
        <v>0</v>
      </c>
      <c r="L11" s="37">
        <f t="shared" si="0"/>
        <v>197603</v>
      </c>
      <c r="M11" s="38">
        <f t="shared" si="1"/>
        <v>1</v>
      </c>
      <c r="N11" s="41">
        <f t="shared" si="8"/>
        <v>52322</v>
      </c>
      <c r="O11" t="str">
        <f t="shared" si="9"/>
        <v/>
      </c>
      <c r="P11" s="40" t="str">
        <f t="shared" si="10"/>
        <v>67 Jahren</v>
      </c>
      <c r="Q11" s="41">
        <f t="shared" si="11"/>
        <v>50861</v>
      </c>
      <c r="R11" t="str">
        <f t="shared" si="12"/>
        <v/>
      </c>
      <c r="S11" s="40" t="str">
        <f t="shared" si="13"/>
        <v>63 Jahren</v>
      </c>
    </row>
    <row r="12" spans="1:19" x14ac:dyDescent="0.2">
      <c r="A12">
        <v>1097</v>
      </c>
      <c r="B12" t="s">
        <v>59</v>
      </c>
      <c r="C12" t="s">
        <v>61</v>
      </c>
      <c r="D12" s="28">
        <v>29902</v>
      </c>
      <c r="E12" t="s">
        <v>30</v>
      </c>
      <c r="F12" t="s">
        <v>62</v>
      </c>
      <c r="G12" t="s">
        <v>63</v>
      </c>
      <c r="H12" t="s">
        <v>44</v>
      </c>
      <c r="I12">
        <v>60</v>
      </c>
      <c r="K12" t="s">
        <v>44</v>
      </c>
      <c r="L12" s="37">
        <f t="shared" si="0"/>
        <v>198111</v>
      </c>
      <c r="M12" s="38">
        <f t="shared" si="1"/>
        <v>1</v>
      </c>
      <c r="N12" s="41">
        <f t="shared" si="8"/>
        <v>53662</v>
      </c>
      <c r="O12" t="str">
        <f t="shared" si="9"/>
        <v>Ausnahme</v>
      </c>
      <c r="P12" s="40" t="str">
        <f t="shared" si="10"/>
        <v>65 Jahren</v>
      </c>
      <c r="Q12" s="41">
        <f t="shared" si="11"/>
        <v>52566</v>
      </c>
      <c r="R12" t="str">
        <f t="shared" si="12"/>
        <v>Ausnahme</v>
      </c>
      <c r="S12" s="40" t="str">
        <f t="shared" si="13"/>
        <v>62 Jahren</v>
      </c>
    </row>
    <row r="13" spans="1:19" x14ac:dyDescent="0.2">
      <c r="A13">
        <v>1104</v>
      </c>
      <c r="B13" t="s">
        <v>64</v>
      </c>
      <c r="C13" t="s">
        <v>65</v>
      </c>
      <c r="D13" s="28">
        <v>27787</v>
      </c>
      <c r="E13" t="s">
        <v>25</v>
      </c>
      <c r="F13" t="s">
        <v>66</v>
      </c>
      <c r="G13" t="s">
        <v>67</v>
      </c>
      <c r="H13" t="s">
        <v>44</v>
      </c>
      <c r="I13">
        <v>0</v>
      </c>
      <c r="L13" s="37">
        <f t="shared" si="0"/>
        <v>197601</v>
      </c>
      <c r="M13" s="38">
        <f t="shared" si="1"/>
        <v>1</v>
      </c>
      <c r="N13" s="41">
        <f t="shared" si="8"/>
        <v>52263</v>
      </c>
      <c r="O13" t="str">
        <f t="shared" si="9"/>
        <v/>
      </c>
      <c r="P13" s="40" t="str">
        <f t="shared" si="10"/>
        <v>67 Jahren</v>
      </c>
      <c r="Q13" s="41">
        <f t="shared" si="11"/>
        <v>50802</v>
      </c>
      <c r="R13" t="str">
        <f t="shared" si="12"/>
        <v/>
      </c>
      <c r="S13" s="40" t="str">
        <f t="shared" si="13"/>
        <v>63 Jahren</v>
      </c>
    </row>
    <row r="14" spans="1:19" x14ac:dyDescent="0.2">
      <c r="A14">
        <v>1109</v>
      </c>
      <c r="B14" t="s">
        <v>68</v>
      </c>
      <c r="C14" t="s">
        <v>69</v>
      </c>
      <c r="D14" s="28">
        <v>28820</v>
      </c>
      <c r="E14" t="s">
        <v>25</v>
      </c>
      <c r="F14" t="s">
        <v>35</v>
      </c>
      <c r="G14" t="s">
        <v>70</v>
      </c>
      <c r="H14" t="s">
        <v>44</v>
      </c>
      <c r="I14">
        <v>0</v>
      </c>
      <c r="L14" s="37">
        <f t="shared" si="0"/>
        <v>197811</v>
      </c>
      <c r="M14" s="38">
        <f t="shared" si="1"/>
        <v>1</v>
      </c>
      <c r="N14" s="41">
        <f t="shared" si="8"/>
        <v>53297</v>
      </c>
      <c r="O14" t="str">
        <f t="shared" si="9"/>
        <v/>
      </c>
      <c r="P14" s="40" t="str">
        <f t="shared" si="10"/>
        <v>67 Jahren</v>
      </c>
      <c r="Q14" s="41">
        <f t="shared" si="11"/>
        <v>51836</v>
      </c>
      <c r="R14" t="str">
        <f t="shared" si="12"/>
        <v/>
      </c>
      <c r="S14" s="40" t="str">
        <f t="shared" si="13"/>
        <v>63 Jahren</v>
      </c>
    </row>
    <row r="15" spans="1:19" x14ac:dyDescent="0.2">
      <c r="A15">
        <v>1110</v>
      </c>
      <c r="B15" t="s">
        <v>71</v>
      </c>
      <c r="C15" t="s">
        <v>72</v>
      </c>
      <c r="D15" s="28">
        <v>30005</v>
      </c>
      <c r="E15" t="s">
        <v>30</v>
      </c>
      <c r="F15" t="s">
        <v>73</v>
      </c>
      <c r="G15" t="s">
        <v>52</v>
      </c>
      <c r="H15" t="s">
        <v>44</v>
      </c>
      <c r="I15">
        <v>0</v>
      </c>
      <c r="L15" s="37">
        <f t="shared" si="0"/>
        <v>198202</v>
      </c>
      <c r="M15" s="38">
        <f t="shared" si="1"/>
        <v>1</v>
      </c>
      <c r="N15" s="41">
        <f t="shared" si="8"/>
        <v>54483</v>
      </c>
      <c r="O15" t="str">
        <f t="shared" si="9"/>
        <v/>
      </c>
      <c r="P15" s="40" t="str">
        <f t="shared" si="10"/>
        <v>67 Jahren</v>
      </c>
      <c r="Q15" s="41">
        <f t="shared" si="11"/>
        <v>53022</v>
      </c>
      <c r="R15" t="str">
        <f t="shared" si="12"/>
        <v/>
      </c>
      <c r="S15" s="40" t="str">
        <f t="shared" si="13"/>
        <v>63 Jahren</v>
      </c>
    </row>
    <row r="16" spans="1:19" x14ac:dyDescent="0.2">
      <c r="A16">
        <v>1116</v>
      </c>
      <c r="B16" t="s">
        <v>74</v>
      </c>
      <c r="C16" t="s">
        <v>75</v>
      </c>
      <c r="D16" s="28">
        <v>30250</v>
      </c>
      <c r="E16" t="s">
        <v>25</v>
      </c>
      <c r="F16" t="s">
        <v>76</v>
      </c>
      <c r="G16" t="s">
        <v>52</v>
      </c>
      <c r="H16" t="s">
        <v>44</v>
      </c>
      <c r="I16">
        <v>0</v>
      </c>
      <c r="L16" s="37">
        <f t="shared" si="0"/>
        <v>198210</v>
      </c>
      <c r="M16" s="38">
        <f t="shared" si="1"/>
        <v>1</v>
      </c>
      <c r="N16" s="41">
        <f t="shared" si="8"/>
        <v>54728</v>
      </c>
      <c r="O16" t="str">
        <f t="shared" si="9"/>
        <v/>
      </c>
      <c r="P16" s="40" t="str">
        <f t="shared" si="10"/>
        <v>67 Jahren</v>
      </c>
      <c r="Q16" s="41">
        <f t="shared" si="11"/>
        <v>53267</v>
      </c>
      <c r="R16" t="str">
        <f t="shared" si="12"/>
        <v/>
      </c>
      <c r="S16" s="40" t="str">
        <f t="shared" si="13"/>
        <v>63 Jahren</v>
      </c>
    </row>
    <row r="17" spans="1:19" x14ac:dyDescent="0.2">
      <c r="A17">
        <v>1117</v>
      </c>
      <c r="B17" t="s">
        <v>40</v>
      </c>
      <c r="C17" t="s">
        <v>75</v>
      </c>
      <c r="D17" s="28">
        <v>28872</v>
      </c>
      <c r="E17" t="s">
        <v>30</v>
      </c>
      <c r="F17" t="s">
        <v>62</v>
      </c>
      <c r="G17" t="s">
        <v>52</v>
      </c>
      <c r="H17" t="s">
        <v>44</v>
      </c>
      <c r="I17">
        <v>0</v>
      </c>
      <c r="L17" s="37">
        <f t="shared" si="0"/>
        <v>197901</v>
      </c>
      <c r="M17" s="38">
        <f t="shared" si="1"/>
        <v>1</v>
      </c>
      <c r="N17" s="41">
        <f t="shared" si="8"/>
        <v>53359</v>
      </c>
      <c r="O17" t="str">
        <f t="shared" si="9"/>
        <v/>
      </c>
      <c r="P17" s="40" t="str">
        <f t="shared" si="10"/>
        <v>67 Jahren</v>
      </c>
      <c r="Q17" s="41">
        <f t="shared" si="11"/>
        <v>51898</v>
      </c>
      <c r="R17" t="str">
        <f t="shared" si="12"/>
        <v/>
      </c>
      <c r="S17" s="40" t="str">
        <f t="shared" si="13"/>
        <v>63 Jahren</v>
      </c>
    </row>
    <row r="18" spans="1:19" x14ac:dyDescent="0.2">
      <c r="A18">
        <v>1121</v>
      </c>
      <c r="B18" t="s">
        <v>77</v>
      </c>
      <c r="C18" t="s">
        <v>78</v>
      </c>
      <c r="D18" s="28">
        <v>29753</v>
      </c>
      <c r="E18" t="s">
        <v>25</v>
      </c>
      <c r="F18" t="s">
        <v>66</v>
      </c>
      <c r="G18" t="s">
        <v>52</v>
      </c>
      <c r="H18" t="s">
        <v>44</v>
      </c>
      <c r="I18">
        <v>0</v>
      </c>
      <c r="L18" s="37">
        <f t="shared" si="0"/>
        <v>198106</v>
      </c>
      <c r="M18" s="38">
        <f t="shared" si="1"/>
        <v>1</v>
      </c>
      <c r="N18" s="41">
        <f t="shared" si="8"/>
        <v>54240</v>
      </c>
      <c r="O18" t="str">
        <f t="shared" si="9"/>
        <v/>
      </c>
      <c r="P18" s="40" t="str">
        <f t="shared" si="10"/>
        <v>67 Jahren</v>
      </c>
      <c r="Q18" s="41">
        <f t="shared" si="11"/>
        <v>52779</v>
      </c>
      <c r="R18" t="str">
        <f t="shared" si="12"/>
        <v/>
      </c>
      <c r="S18" s="40" t="str">
        <f t="shared" si="13"/>
        <v>63 Jahren</v>
      </c>
    </row>
    <row r="19" spans="1:19" x14ac:dyDescent="0.2">
      <c r="A19">
        <v>1127</v>
      </c>
      <c r="B19" t="s">
        <v>79</v>
      </c>
      <c r="C19" t="s">
        <v>80</v>
      </c>
      <c r="D19" s="28">
        <v>29968</v>
      </c>
      <c r="E19" t="s">
        <v>25</v>
      </c>
      <c r="F19" t="s">
        <v>81</v>
      </c>
      <c r="G19" t="s">
        <v>32</v>
      </c>
      <c r="H19" t="s">
        <v>44</v>
      </c>
      <c r="I19">
        <v>0</v>
      </c>
      <c r="L19" s="37">
        <f t="shared" si="0"/>
        <v>198201</v>
      </c>
      <c r="M19" s="38">
        <f t="shared" si="1"/>
        <v>1</v>
      </c>
      <c r="N19" s="41">
        <f t="shared" si="8"/>
        <v>54455</v>
      </c>
      <c r="O19" t="str">
        <f t="shared" si="9"/>
        <v/>
      </c>
      <c r="P19" s="40" t="str">
        <f t="shared" si="10"/>
        <v>67 Jahren</v>
      </c>
      <c r="Q19" s="41">
        <f t="shared" si="11"/>
        <v>52994</v>
      </c>
      <c r="R19" t="str">
        <f t="shared" si="12"/>
        <v/>
      </c>
      <c r="S19" s="40" t="str">
        <f t="shared" si="13"/>
        <v>63 Jahren</v>
      </c>
    </row>
    <row r="20" spans="1:19" x14ac:dyDescent="0.2">
      <c r="A20">
        <v>1129</v>
      </c>
      <c r="B20" t="s">
        <v>82</v>
      </c>
      <c r="C20" t="s">
        <v>83</v>
      </c>
      <c r="D20" s="28">
        <v>25336</v>
      </c>
      <c r="E20" t="s">
        <v>30</v>
      </c>
      <c r="F20" t="s">
        <v>84</v>
      </c>
      <c r="G20" t="s">
        <v>70</v>
      </c>
      <c r="H20" t="s">
        <v>44</v>
      </c>
      <c r="I20">
        <v>0</v>
      </c>
      <c r="L20" s="37">
        <f t="shared" si="0"/>
        <v>196905</v>
      </c>
      <c r="M20" s="38">
        <f t="shared" si="1"/>
        <v>1</v>
      </c>
      <c r="N20" s="41">
        <f t="shared" si="8"/>
        <v>49827</v>
      </c>
      <c r="O20" t="str">
        <f t="shared" si="9"/>
        <v/>
      </c>
      <c r="P20" s="40" t="str">
        <f t="shared" si="10"/>
        <v>67 Jahren</v>
      </c>
      <c r="Q20" s="41">
        <f t="shared" si="11"/>
        <v>48366</v>
      </c>
      <c r="R20" t="str">
        <f t="shared" si="12"/>
        <v/>
      </c>
      <c r="S20" s="40" t="str">
        <f t="shared" si="13"/>
        <v>63 Jahren</v>
      </c>
    </row>
    <row r="21" spans="1:19" x14ac:dyDescent="0.2">
      <c r="A21">
        <v>1134</v>
      </c>
      <c r="B21" t="s">
        <v>36</v>
      </c>
      <c r="C21" t="s">
        <v>85</v>
      </c>
      <c r="D21" s="28">
        <v>25256</v>
      </c>
      <c r="E21" t="s">
        <v>25</v>
      </c>
      <c r="F21" t="s">
        <v>86</v>
      </c>
      <c r="G21" t="s">
        <v>70</v>
      </c>
      <c r="H21" t="s">
        <v>44</v>
      </c>
      <c r="I21">
        <v>0</v>
      </c>
      <c r="L21" s="37">
        <f t="shared" si="0"/>
        <v>196902</v>
      </c>
      <c r="M21" s="38">
        <f t="shared" si="1"/>
        <v>1</v>
      </c>
      <c r="N21" s="41">
        <f t="shared" si="8"/>
        <v>49735</v>
      </c>
      <c r="O21" t="str">
        <f t="shared" si="9"/>
        <v/>
      </c>
      <c r="P21" s="40" t="str">
        <f t="shared" si="10"/>
        <v>67 Jahren</v>
      </c>
      <c r="Q21" s="41">
        <f t="shared" si="11"/>
        <v>48274</v>
      </c>
      <c r="R21" t="str">
        <f t="shared" si="12"/>
        <v/>
      </c>
      <c r="S21" s="40" t="str">
        <f t="shared" si="13"/>
        <v>63 Jahren</v>
      </c>
    </row>
    <row r="22" spans="1:19" x14ac:dyDescent="0.2">
      <c r="A22">
        <v>1141</v>
      </c>
      <c r="B22" t="s">
        <v>87</v>
      </c>
      <c r="C22" t="s">
        <v>88</v>
      </c>
      <c r="D22" s="28">
        <v>31692</v>
      </c>
      <c r="E22" t="s">
        <v>25</v>
      </c>
      <c r="F22" t="s">
        <v>47</v>
      </c>
      <c r="G22" t="s">
        <v>89</v>
      </c>
      <c r="H22" t="s">
        <v>44</v>
      </c>
      <c r="I22">
        <v>0</v>
      </c>
      <c r="L22" s="37">
        <f t="shared" si="0"/>
        <v>198610</v>
      </c>
      <c r="M22" s="38">
        <f t="shared" si="1"/>
        <v>1</v>
      </c>
      <c r="N22" s="41">
        <f t="shared" si="8"/>
        <v>56189</v>
      </c>
      <c r="O22" t="str">
        <f t="shared" si="9"/>
        <v/>
      </c>
      <c r="P22" s="40" t="str">
        <f t="shared" si="10"/>
        <v>67 Jahren</v>
      </c>
      <c r="Q22" s="41">
        <f t="shared" si="11"/>
        <v>54728</v>
      </c>
      <c r="R22" t="str">
        <f t="shared" si="12"/>
        <v/>
      </c>
      <c r="S22" s="40" t="str">
        <f t="shared" si="13"/>
        <v>63 Jahren</v>
      </c>
    </row>
    <row r="23" spans="1:19" x14ac:dyDescent="0.2">
      <c r="A23">
        <v>1142</v>
      </c>
      <c r="B23" t="s">
        <v>90</v>
      </c>
      <c r="C23" t="s">
        <v>91</v>
      </c>
      <c r="D23" s="28">
        <v>26792</v>
      </c>
      <c r="E23" t="s">
        <v>30</v>
      </c>
      <c r="F23" t="s">
        <v>35</v>
      </c>
      <c r="G23" t="s">
        <v>70</v>
      </c>
      <c r="H23" t="s">
        <v>44</v>
      </c>
      <c r="I23">
        <v>0</v>
      </c>
      <c r="L23" s="37">
        <f t="shared" si="0"/>
        <v>197305</v>
      </c>
      <c r="M23" s="38">
        <f t="shared" si="1"/>
        <v>1</v>
      </c>
      <c r="N23" s="41">
        <f t="shared" si="8"/>
        <v>51288</v>
      </c>
      <c r="O23" t="str">
        <f t="shared" si="9"/>
        <v/>
      </c>
      <c r="P23" s="40" t="str">
        <f t="shared" si="10"/>
        <v>67 Jahren</v>
      </c>
      <c r="Q23" s="41">
        <f t="shared" si="11"/>
        <v>49827</v>
      </c>
      <c r="R23" t="str">
        <f t="shared" si="12"/>
        <v/>
      </c>
      <c r="S23" s="40" t="str">
        <f t="shared" si="13"/>
        <v>63 Jahren</v>
      </c>
    </row>
    <row r="24" spans="1:19" x14ac:dyDescent="0.2">
      <c r="A24">
        <v>1147</v>
      </c>
      <c r="B24" t="s">
        <v>92</v>
      </c>
      <c r="C24" t="s">
        <v>93</v>
      </c>
      <c r="D24" s="28">
        <v>30748</v>
      </c>
      <c r="E24" t="s">
        <v>30</v>
      </c>
      <c r="F24" t="s">
        <v>42</v>
      </c>
      <c r="G24" t="s">
        <v>94</v>
      </c>
      <c r="H24" t="s">
        <v>44</v>
      </c>
      <c r="I24">
        <v>0</v>
      </c>
      <c r="L24" s="37">
        <f t="shared" si="0"/>
        <v>198403</v>
      </c>
      <c r="M24" s="38">
        <f t="shared" si="1"/>
        <v>1</v>
      </c>
      <c r="N24" s="41">
        <f t="shared" si="8"/>
        <v>55244</v>
      </c>
      <c r="O24" t="str">
        <f t="shared" si="9"/>
        <v/>
      </c>
      <c r="P24" s="40" t="str">
        <f t="shared" si="10"/>
        <v>67 Jahren</v>
      </c>
      <c r="Q24" s="41">
        <f t="shared" si="11"/>
        <v>53783</v>
      </c>
      <c r="R24" t="str">
        <f t="shared" si="12"/>
        <v/>
      </c>
      <c r="S24" s="40" t="str">
        <f t="shared" si="13"/>
        <v>63 Jahren</v>
      </c>
    </row>
    <row r="25" spans="1:19" x14ac:dyDescent="0.2">
      <c r="A25">
        <v>1148</v>
      </c>
      <c r="B25" t="s">
        <v>77</v>
      </c>
      <c r="C25" t="s">
        <v>95</v>
      </c>
      <c r="D25" s="28">
        <v>29156</v>
      </c>
      <c r="E25" t="s">
        <v>25</v>
      </c>
      <c r="F25" t="s">
        <v>38</v>
      </c>
      <c r="G25" t="s">
        <v>32</v>
      </c>
      <c r="H25" t="s">
        <v>44</v>
      </c>
      <c r="I25">
        <v>0</v>
      </c>
      <c r="L25" s="37">
        <f t="shared" si="0"/>
        <v>197910</v>
      </c>
      <c r="M25" s="38">
        <f t="shared" si="1"/>
        <v>1</v>
      </c>
      <c r="N25" s="41">
        <f t="shared" si="8"/>
        <v>53632</v>
      </c>
      <c r="O25" t="str">
        <f t="shared" si="9"/>
        <v/>
      </c>
      <c r="P25" s="40" t="str">
        <f t="shared" si="10"/>
        <v>67 Jahren</v>
      </c>
      <c r="Q25" s="41">
        <f t="shared" si="11"/>
        <v>52171</v>
      </c>
      <c r="R25" t="str">
        <f t="shared" si="12"/>
        <v/>
      </c>
      <c r="S25" s="40" t="str">
        <f t="shared" si="13"/>
        <v>63 Jahren</v>
      </c>
    </row>
    <row r="26" spans="1:19" x14ac:dyDescent="0.2">
      <c r="A26">
        <v>1159</v>
      </c>
      <c r="B26" t="s">
        <v>56</v>
      </c>
      <c r="C26" t="s">
        <v>96</v>
      </c>
      <c r="D26" s="28">
        <v>30557</v>
      </c>
      <c r="E26" t="s">
        <v>30</v>
      </c>
      <c r="F26" t="s">
        <v>97</v>
      </c>
      <c r="G26" t="s">
        <v>98</v>
      </c>
      <c r="H26" t="s">
        <v>44</v>
      </c>
      <c r="I26">
        <v>0</v>
      </c>
      <c r="L26" s="37">
        <f t="shared" si="0"/>
        <v>198308</v>
      </c>
      <c r="M26" s="38">
        <f t="shared" si="1"/>
        <v>1</v>
      </c>
      <c r="N26" s="41">
        <f t="shared" si="8"/>
        <v>55032</v>
      </c>
      <c r="O26" t="str">
        <f t="shared" si="9"/>
        <v/>
      </c>
      <c r="P26" s="40" t="str">
        <f t="shared" si="10"/>
        <v>67 Jahren</v>
      </c>
      <c r="Q26" s="41">
        <f t="shared" si="11"/>
        <v>53571</v>
      </c>
      <c r="R26" t="str">
        <f t="shared" si="12"/>
        <v/>
      </c>
      <c r="S26" s="40" t="str">
        <f t="shared" si="13"/>
        <v>63 Jahren</v>
      </c>
    </row>
    <row r="27" spans="1:19" x14ac:dyDescent="0.2">
      <c r="A27">
        <v>1160</v>
      </c>
      <c r="B27" t="s">
        <v>28</v>
      </c>
      <c r="C27" t="s">
        <v>99</v>
      </c>
      <c r="D27" s="28">
        <v>30309</v>
      </c>
      <c r="E27" t="s">
        <v>30</v>
      </c>
      <c r="F27" t="s">
        <v>100</v>
      </c>
      <c r="G27" t="s">
        <v>89</v>
      </c>
      <c r="H27" t="s">
        <v>44</v>
      </c>
      <c r="I27">
        <v>0</v>
      </c>
      <c r="L27" s="37">
        <f t="shared" si="0"/>
        <v>198212</v>
      </c>
      <c r="M27" s="38">
        <f t="shared" si="1"/>
        <v>1</v>
      </c>
      <c r="N27" s="41">
        <f t="shared" si="8"/>
        <v>54789</v>
      </c>
      <c r="O27" t="str">
        <f t="shared" si="9"/>
        <v/>
      </c>
      <c r="P27" s="40" t="str">
        <f t="shared" si="10"/>
        <v>67 Jahren</v>
      </c>
      <c r="Q27" s="41">
        <f t="shared" si="11"/>
        <v>53328</v>
      </c>
      <c r="R27" t="str">
        <f t="shared" si="12"/>
        <v/>
      </c>
      <c r="S27" s="40" t="str">
        <f t="shared" si="13"/>
        <v>63 Jahren</v>
      </c>
    </row>
    <row r="28" spans="1:19" x14ac:dyDescent="0.2">
      <c r="A28">
        <v>1161</v>
      </c>
      <c r="B28" t="s">
        <v>49</v>
      </c>
      <c r="C28" t="s">
        <v>101</v>
      </c>
      <c r="D28" s="28">
        <v>23931</v>
      </c>
      <c r="E28" t="s">
        <v>30</v>
      </c>
      <c r="F28" t="s">
        <v>102</v>
      </c>
      <c r="G28" t="s">
        <v>48</v>
      </c>
      <c r="H28" t="s">
        <v>44</v>
      </c>
      <c r="I28">
        <v>0</v>
      </c>
      <c r="L28" s="37">
        <f t="shared" si="0"/>
        <v>196507</v>
      </c>
      <c r="M28" s="38">
        <f t="shared" si="1"/>
        <v>1</v>
      </c>
      <c r="N28" s="41">
        <f t="shared" si="8"/>
        <v>48427</v>
      </c>
      <c r="O28" t="str">
        <f t="shared" si="9"/>
        <v/>
      </c>
      <c r="P28" s="40" t="str">
        <f t="shared" si="10"/>
        <v>67 Jahren</v>
      </c>
      <c r="Q28" s="41">
        <f t="shared" si="11"/>
        <v>46966</v>
      </c>
      <c r="R28" t="str">
        <f t="shared" si="12"/>
        <v/>
      </c>
      <c r="S28" s="40" t="str">
        <f t="shared" si="13"/>
        <v>63 Jahren</v>
      </c>
    </row>
    <row r="29" spans="1:19" x14ac:dyDescent="0.2">
      <c r="A29">
        <v>1162</v>
      </c>
      <c r="B29" t="s">
        <v>103</v>
      </c>
      <c r="C29" t="s">
        <v>104</v>
      </c>
      <c r="D29" s="28">
        <v>30082</v>
      </c>
      <c r="E29" t="s">
        <v>25</v>
      </c>
      <c r="F29" t="s">
        <v>58</v>
      </c>
      <c r="G29" t="s">
        <v>52</v>
      </c>
      <c r="H29" t="s">
        <v>44</v>
      </c>
      <c r="I29">
        <v>0</v>
      </c>
      <c r="L29" s="37">
        <f t="shared" si="0"/>
        <v>198205</v>
      </c>
      <c r="M29" s="38">
        <f t="shared" si="1"/>
        <v>1</v>
      </c>
      <c r="N29" s="41">
        <f t="shared" si="8"/>
        <v>54575</v>
      </c>
      <c r="O29" t="str">
        <f t="shared" si="9"/>
        <v/>
      </c>
      <c r="P29" s="40" t="str">
        <f t="shared" si="10"/>
        <v>67 Jahren</v>
      </c>
      <c r="Q29" s="41">
        <f t="shared" si="11"/>
        <v>53114</v>
      </c>
      <c r="R29" t="str">
        <f t="shared" si="12"/>
        <v/>
      </c>
      <c r="S29" s="40" t="str">
        <f t="shared" si="13"/>
        <v>63 Jahren</v>
      </c>
    </row>
    <row r="30" spans="1:19" x14ac:dyDescent="0.2">
      <c r="A30">
        <v>1175</v>
      </c>
      <c r="B30" t="s">
        <v>77</v>
      </c>
      <c r="C30" t="s">
        <v>105</v>
      </c>
      <c r="D30" s="28">
        <v>33280</v>
      </c>
      <c r="E30" t="s">
        <v>25</v>
      </c>
      <c r="F30" t="s">
        <v>106</v>
      </c>
      <c r="G30" t="s">
        <v>107</v>
      </c>
      <c r="H30" t="s">
        <v>44</v>
      </c>
      <c r="I30">
        <v>0</v>
      </c>
      <c r="L30" s="37">
        <f t="shared" si="0"/>
        <v>199102</v>
      </c>
      <c r="M30" s="38">
        <f t="shared" si="1"/>
        <v>1</v>
      </c>
      <c r="N30" s="41">
        <f t="shared" si="8"/>
        <v>57770</v>
      </c>
      <c r="O30" t="str">
        <f t="shared" si="9"/>
        <v/>
      </c>
      <c r="P30" s="40" t="str">
        <f t="shared" si="10"/>
        <v>67 Jahren</v>
      </c>
      <c r="Q30" s="41">
        <f t="shared" si="11"/>
        <v>56309</v>
      </c>
      <c r="R30" t="str">
        <f t="shared" si="12"/>
        <v/>
      </c>
      <c r="S30" s="40" t="str">
        <f t="shared" si="13"/>
        <v>63 Jahren</v>
      </c>
    </row>
    <row r="31" spans="1:19" x14ac:dyDescent="0.2">
      <c r="A31">
        <v>1176</v>
      </c>
      <c r="B31" t="s">
        <v>108</v>
      </c>
      <c r="C31" t="s">
        <v>109</v>
      </c>
      <c r="D31" s="28">
        <v>28494</v>
      </c>
      <c r="E31" t="s">
        <v>30</v>
      </c>
      <c r="F31" t="s">
        <v>110</v>
      </c>
      <c r="G31" t="s">
        <v>107</v>
      </c>
      <c r="H31" t="s">
        <v>44</v>
      </c>
      <c r="I31">
        <v>0</v>
      </c>
      <c r="L31" s="37">
        <f t="shared" si="0"/>
        <v>197801</v>
      </c>
      <c r="M31" s="38">
        <f t="shared" si="1"/>
        <v>1</v>
      </c>
      <c r="N31" s="41">
        <f t="shared" si="8"/>
        <v>52994</v>
      </c>
      <c r="O31" t="str">
        <f t="shared" si="9"/>
        <v/>
      </c>
      <c r="P31" s="40" t="str">
        <f t="shared" si="10"/>
        <v>67 Jahren</v>
      </c>
      <c r="Q31" s="41">
        <f t="shared" si="11"/>
        <v>51533</v>
      </c>
      <c r="R31" t="str">
        <f t="shared" si="12"/>
        <v/>
      </c>
      <c r="S31" s="40" t="str">
        <f t="shared" si="13"/>
        <v>63 Jahren</v>
      </c>
    </row>
    <row r="32" spans="1:19" x14ac:dyDescent="0.2">
      <c r="A32">
        <v>1177</v>
      </c>
      <c r="B32" t="s">
        <v>53</v>
      </c>
      <c r="C32" t="s">
        <v>111</v>
      </c>
      <c r="D32" s="28">
        <v>29375</v>
      </c>
      <c r="E32" t="s">
        <v>30</v>
      </c>
      <c r="F32" t="s">
        <v>47</v>
      </c>
      <c r="G32" t="s">
        <v>112</v>
      </c>
      <c r="H32" t="s">
        <v>44</v>
      </c>
      <c r="I32">
        <v>0</v>
      </c>
      <c r="L32" s="37">
        <f t="shared" si="0"/>
        <v>198006</v>
      </c>
      <c r="M32" s="38">
        <f t="shared" si="1"/>
        <v>1</v>
      </c>
      <c r="N32" s="41">
        <f t="shared" si="8"/>
        <v>53874</v>
      </c>
      <c r="O32" t="str">
        <f t="shared" si="9"/>
        <v/>
      </c>
      <c r="P32" s="40" t="str">
        <f t="shared" si="10"/>
        <v>67 Jahren</v>
      </c>
      <c r="Q32" s="41">
        <f t="shared" si="11"/>
        <v>52413</v>
      </c>
      <c r="R32" t="str">
        <f t="shared" si="12"/>
        <v/>
      </c>
      <c r="S32" s="40" t="str">
        <f t="shared" si="13"/>
        <v>63 Jahren</v>
      </c>
    </row>
    <row r="33" spans="1:19" x14ac:dyDescent="0.2">
      <c r="A33">
        <v>1178</v>
      </c>
      <c r="B33" t="s">
        <v>77</v>
      </c>
      <c r="C33" t="s">
        <v>113</v>
      </c>
      <c r="D33" s="28">
        <v>29008</v>
      </c>
      <c r="E33" t="s">
        <v>25</v>
      </c>
      <c r="F33" t="s">
        <v>114</v>
      </c>
      <c r="G33" t="s">
        <v>39</v>
      </c>
      <c r="H33" t="s">
        <v>44</v>
      </c>
      <c r="I33">
        <v>0</v>
      </c>
      <c r="L33" s="37">
        <f t="shared" si="0"/>
        <v>197906</v>
      </c>
      <c r="M33" s="38">
        <f t="shared" si="1"/>
        <v>1</v>
      </c>
      <c r="N33" s="41">
        <f t="shared" si="8"/>
        <v>53509</v>
      </c>
      <c r="O33" t="str">
        <f t="shared" si="9"/>
        <v/>
      </c>
      <c r="P33" s="40" t="str">
        <f t="shared" si="10"/>
        <v>67 Jahren</v>
      </c>
      <c r="Q33" s="41">
        <f t="shared" si="11"/>
        <v>52048</v>
      </c>
      <c r="R33" t="str">
        <f t="shared" si="12"/>
        <v/>
      </c>
      <c r="S33" s="40" t="str">
        <f t="shared" si="13"/>
        <v>63 Jahren</v>
      </c>
    </row>
    <row r="34" spans="1:19" x14ac:dyDescent="0.2">
      <c r="A34">
        <v>1181</v>
      </c>
      <c r="B34" t="s">
        <v>77</v>
      </c>
      <c r="C34" t="s">
        <v>115</v>
      </c>
      <c r="D34" s="28">
        <v>30044</v>
      </c>
      <c r="E34" t="s">
        <v>25</v>
      </c>
      <c r="F34" t="s">
        <v>116</v>
      </c>
      <c r="G34" t="s">
        <v>117</v>
      </c>
      <c r="H34" t="s">
        <v>44</v>
      </c>
      <c r="I34">
        <v>0</v>
      </c>
      <c r="L34" s="37">
        <f t="shared" si="0"/>
        <v>198204</v>
      </c>
      <c r="M34" s="38">
        <f t="shared" si="1"/>
        <v>1</v>
      </c>
      <c r="N34" s="41">
        <f t="shared" si="8"/>
        <v>54544</v>
      </c>
      <c r="O34" t="str">
        <f t="shared" si="9"/>
        <v/>
      </c>
      <c r="P34" s="40" t="str">
        <f t="shared" si="10"/>
        <v>67 Jahren</v>
      </c>
      <c r="Q34" s="41">
        <f t="shared" si="11"/>
        <v>53083</v>
      </c>
      <c r="R34" t="str">
        <f t="shared" si="12"/>
        <v/>
      </c>
      <c r="S34" s="40" t="str">
        <f t="shared" si="13"/>
        <v>63 Jahren</v>
      </c>
    </row>
    <row r="35" spans="1:19" x14ac:dyDescent="0.2">
      <c r="A35">
        <v>1183</v>
      </c>
      <c r="B35" t="s">
        <v>33</v>
      </c>
      <c r="C35" t="s">
        <v>118</v>
      </c>
      <c r="D35" s="28">
        <v>31714</v>
      </c>
      <c r="E35" t="s">
        <v>25</v>
      </c>
      <c r="F35" t="s">
        <v>119</v>
      </c>
      <c r="G35" t="s">
        <v>107</v>
      </c>
      <c r="H35" t="s">
        <v>44</v>
      </c>
      <c r="I35">
        <v>0</v>
      </c>
      <c r="L35" s="37">
        <f t="shared" si="0"/>
        <v>198610</v>
      </c>
      <c r="M35" s="38">
        <f t="shared" si="1"/>
        <v>1</v>
      </c>
      <c r="N35" s="41">
        <f t="shared" si="8"/>
        <v>56189</v>
      </c>
      <c r="O35" t="str">
        <f t="shared" si="9"/>
        <v/>
      </c>
      <c r="P35" s="40" t="str">
        <f t="shared" si="10"/>
        <v>67 Jahren</v>
      </c>
      <c r="Q35" s="41">
        <f t="shared" si="11"/>
        <v>54728</v>
      </c>
      <c r="R35" t="str">
        <f t="shared" si="12"/>
        <v/>
      </c>
      <c r="S35" s="40" t="str">
        <f t="shared" si="13"/>
        <v>63 Jahren</v>
      </c>
    </row>
    <row r="36" spans="1:19" x14ac:dyDescent="0.2">
      <c r="A36">
        <v>1186</v>
      </c>
      <c r="B36" t="s">
        <v>87</v>
      </c>
      <c r="C36" t="s">
        <v>120</v>
      </c>
      <c r="D36" s="28">
        <v>33761</v>
      </c>
      <c r="E36" t="s">
        <v>25</v>
      </c>
      <c r="F36" t="s">
        <v>121</v>
      </c>
      <c r="G36" t="s">
        <v>122</v>
      </c>
      <c r="H36" t="s">
        <v>44</v>
      </c>
      <c r="I36">
        <v>0</v>
      </c>
      <c r="L36" s="37">
        <f t="shared" si="0"/>
        <v>199206</v>
      </c>
      <c r="M36" s="38">
        <f t="shared" si="1"/>
        <v>1</v>
      </c>
      <c r="N36" s="41">
        <f t="shared" si="8"/>
        <v>58257</v>
      </c>
      <c r="O36" t="str">
        <f t="shared" si="9"/>
        <v/>
      </c>
      <c r="P36" s="40" t="str">
        <f t="shared" si="10"/>
        <v>67 Jahren</v>
      </c>
      <c r="Q36" s="41">
        <f t="shared" si="11"/>
        <v>56796</v>
      </c>
      <c r="R36" t="str">
        <f t="shared" si="12"/>
        <v/>
      </c>
      <c r="S36" s="40" t="str">
        <f t="shared" si="13"/>
        <v>63 Jahren</v>
      </c>
    </row>
    <row r="37" spans="1:19" x14ac:dyDescent="0.2">
      <c r="A37">
        <v>1188</v>
      </c>
      <c r="B37" t="s">
        <v>123</v>
      </c>
      <c r="C37" t="s">
        <v>124</v>
      </c>
      <c r="D37" s="28">
        <v>30106</v>
      </c>
      <c r="E37" t="s">
        <v>25</v>
      </c>
      <c r="F37" t="s">
        <v>26</v>
      </c>
      <c r="G37" t="s">
        <v>107</v>
      </c>
      <c r="H37" t="s">
        <v>44</v>
      </c>
      <c r="I37">
        <v>0</v>
      </c>
      <c r="L37" s="37">
        <f t="shared" si="0"/>
        <v>198206</v>
      </c>
      <c r="M37" s="38">
        <f t="shared" si="1"/>
        <v>1</v>
      </c>
      <c r="N37" s="41">
        <f t="shared" si="8"/>
        <v>54605</v>
      </c>
      <c r="O37" t="str">
        <f t="shared" si="9"/>
        <v/>
      </c>
      <c r="P37" s="40" t="str">
        <f t="shared" si="10"/>
        <v>67 Jahren</v>
      </c>
      <c r="Q37" s="41">
        <f t="shared" si="11"/>
        <v>53144</v>
      </c>
      <c r="R37" t="str">
        <f t="shared" si="12"/>
        <v/>
      </c>
      <c r="S37" s="40" t="str">
        <f t="shared" si="13"/>
        <v>63 Jahren</v>
      </c>
    </row>
    <row r="38" spans="1:19" x14ac:dyDescent="0.2">
      <c r="A38">
        <v>1193</v>
      </c>
      <c r="B38" t="s">
        <v>125</v>
      </c>
      <c r="C38" t="s">
        <v>126</v>
      </c>
      <c r="D38" s="28">
        <v>29536</v>
      </c>
      <c r="E38" t="s">
        <v>25</v>
      </c>
      <c r="F38" t="s">
        <v>127</v>
      </c>
      <c r="G38" t="s">
        <v>39</v>
      </c>
      <c r="H38" t="s">
        <v>44</v>
      </c>
      <c r="I38">
        <v>0</v>
      </c>
      <c r="L38" s="37">
        <f t="shared" si="0"/>
        <v>198011</v>
      </c>
      <c r="M38" s="38">
        <f t="shared" si="1"/>
        <v>1</v>
      </c>
      <c r="N38" s="41">
        <f t="shared" si="8"/>
        <v>54027</v>
      </c>
      <c r="O38" t="str">
        <f t="shared" si="9"/>
        <v/>
      </c>
      <c r="P38" s="40" t="str">
        <f t="shared" si="10"/>
        <v>67 Jahren</v>
      </c>
      <c r="Q38" s="41">
        <f t="shared" si="11"/>
        <v>52566</v>
      </c>
      <c r="R38" t="str">
        <f t="shared" si="12"/>
        <v/>
      </c>
      <c r="S38" s="40" t="str">
        <f t="shared" si="13"/>
        <v>63 Jahren</v>
      </c>
    </row>
    <row r="39" spans="1:19" x14ac:dyDescent="0.2">
      <c r="A39">
        <v>1194</v>
      </c>
      <c r="B39" t="s">
        <v>128</v>
      </c>
      <c r="C39" t="s">
        <v>129</v>
      </c>
      <c r="D39" s="28">
        <v>33191</v>
      </c>
      <c r="E39" t="s">
        <v>30</v>
      </c>
      <c r="F39" t="s">
        <v>130</v>
      </c>
      <c r="G39" t="s">
        <v>52</v>
      </c>
      <c r="H39" t="s">
        <v>44</v>
      </c>
      <c r="I39">
        <v>0</v>
      </c>
      <c r="L39" s="37">
        <f t="shared" si="0"/>
        <v>199011</v>
      </c>
      <c r="M39" s="38">
        <f t="shared" si="1"/>
        <v>1</v>
      </c>
      <c r="N39" s="41">
        <f t="shared" si="8"/>
        <v>57680</v>
      </c>
      <c r="O39" t="str">
        <f t="shared" si="9"/>
        <v/>
      </c>
      <c r="P39" s="40" t="str">
        <f t="shared" si="10"/>
        <v>67 Jahren</v>
      </c>
      <c r="Q39" s="41">
        <f t="shared" si="11"/>
        <v>56219</v>
      </c>
      <c r="R39" t="str">
        <f t="shared" si="12"/>
        <v/>
      </c>
      <c r="S39" s="40" t="str">
        <f t="shared" si="13"/>
        <v>63 Jahren</v>
      </c>
    </row>
    <row r="40" spans="1:19" x14ac:dyDescent="0.2">
      <c r="A40">
        <v>1197</v>
      </c>
      <c r="B40" t="s">
        <v>77</v>
      </c>
      <c r="C40" t="s">
        <v>131</v>
      </c>
      <c r="D40" s="28">
        <v>29233</v>
      </c>
      <c r="E40" t="s">
        <v>25</v>
      </c>
      <c r="F40" t="s">
        <v>132</v>
      </c>
      <c r="G40" t="s">
        <v>27</v>
      </c>
      <c r="H40" t="s">
        <v>44</v>
      </c>
      <c r="I40">
        <v>0</v>
      </c>
      <c r="L40" s="37">
        <f t="shared" si="0"/>
        <v>198001</v>
      </c>
      <c r="M40" s="38">
        <f t="shared" si="1"/>
        <v>1</v>
      </c>
      <c r="N40" s="41">
        <f t="shared" si="8"/>
        <v>53724</v>
      </c>
      <c r="O40" t="str">
        <f t="shared" si="9"/>
        <v/>
      </c>
      <c r="P40" s="40" t="str">
        <f t="shared" si="10"/>
        <v>67 Jahren</v>
      </c>
      <c r="Q40" s="41">
        <f t="shared" si="11"/>
        <v>52263</v>
      </c>
      <c r="R40" t="str">
        <f t="shared" si="12"/>
        <v/>
      </c>
      <c r="S40" s="40" t="str">
        <f t="shared" si="13"/>
        <v>63 Jahren</v>
      </c>
    </row>
    <row r="41" spans="1:19" x14ac:dyDescent="0.2">
      <c r="A41">
        <v>1198</v>
      </c>
      <c r="B41" t="s">
        <v>133</v>
      </c>
      <c r="C41" t="s">
        <v>134</v>
      </c>
      <c r="D41" s="28">
        <v>27911</v>
      </c>
      <c r="E41" t="s">
        <v>25</v>
      </c>
      <c r="F41" t="s">
        <v>135</v>
      </c>
      <c r="G41" t="s">
        <v>67</v>
      </c>
      <c r="H41" t="s">
        <v>44</v>
      </c>
      <c r="I41">
        <v>0</v>
      </c>
      <c r="L41" s="37">
        <f t="shared" si="0"/>
        <v>197605</v>
      </c>
      <c r="M41" s="38">
        <f t="shared" si="1"/>
        <v>1</v>
      </c>
      <c r="N41" s="41">
        <f t="shared" si="8"/>
        <v>52383</v>
      </c>
      <c r="O41" t="str">
        <f t="shared" si="9"/>
        <v/>
      </c>
      <c r="P41" s="40" t="str">
        <f t="shared" si="10"/>
        <v>67 Jahren</v>
      </c>
      <c r="Q41" s="41">
        <f t="shared" si="11"/>
        <v>50922</v>
      </c>
      <c r="R41" t="str">
        <f t="shared" si="12"/>
        <v/>
      </c>
      <c r="S41" s="40" t="str">
        <f t="shared" si="13"/>
        <v>63 Jahren</v>
      </c>
    </row>
    <row r="42" spans="1:19" x14ac:dyDescent="0.2">
      <c r="A42">
        <v>1199</v>
      </c>
      <c r="B42" t="s">
        <v>49</v>
      </c>
      <c r="C42" t="s">
        <v>136</v>
      </c>
      <c r="D42" s="28">
        <v>31514</v>
      </c>
      <c r="E42" t="s">
        <v>30</v>
      </c>
      <c r="F42" t="s">
        <v>58</v>
      </c>
      <c r="G42" t="s">
        <v>39</v>
      </c>
      <c r="H42" t="s">
        <v>44</v>
      </c>
      <c r="I42">
        <v>0</v>
      </c>
      <c r="L42" s="37">
        <f t="shared" si="0"/>
        <v>198604</v>
      </c>
      <c r="M42" s="38">
        <f t="shared" si="1"/>
        <v>1</v>
      </c>
      <c r="N42" s="41">
        <f t="shared" si="8"/>
        <v>56005</v>
      </c>
      <c r="O42" t="str">
        <f t="shared" si="9"/>
        <v/>
      </c>
      <c r="P42" s="40" t="str">
        <f t="shared" si="10"/>
        <v>67 Jahren</v>
      </c>
      <c r="Q42" s="41">
        <f t="shared" si="11"/>
        <v>54544</v>
      </c>
      <c r="R42" t="str">
        <f t="shared" si="12"/>
        <v/>
      </c>
      <c r="S42" s="40" t="str">
        <f t="shared" si="13"/>
        <v>63 Jahren</v>
      </c>
    </row>
    <row r="43" spans="1:19" x14ac:dyDescent="0.2">
      <c r="A43">
        <v>1200</v>
      </c>
      <c r="B43" t="s">
        <v>137</v>
      </c>
      <c r="C43" t="s">
        <v>138</v>
      </c>
      <c r="D43" s="28">
        <v>29124</v>
      </c>
      <c r="E43" t="s">
        <v>25</v>
      </c>
      <c r="F43" t="s">
        <v>139</v>
      </c>
      <c r="G43" t="s">
        <v>32</v>
      </c>
      <c r="H43" t="s">
        <v>44</v>
      </c>
      <c r="I43">
        <v>0</v>
      </c>
      <c r="L43" s="37">
        <f t="shared" si="0"/>
        <v>197909</v>
      </c>
      <c r="M43" s="38">
        <f t="shared" si="1"/>
        <v>1</v>
      </c>
      <c r="N43" s="41">
        <f t="shared" si="8"/>
        <v>53601</v>
      </c>
      <c r="O43" t="str">
        <f t="shared" si="9"/>
        <v/>
      </c>
      <c r="P43" s="40" t="str">
        <f t="shared" si="10"/>
        <v>67 Jahren</v>
      </c>
      <c r="Q43" s="41">
        <f t="shared" si="11"/>
        <v>52140</v>
      </c>
      <c r="R43" t="str">
        <f t="shared" si="12"/>
        <v/>
      </c>
      <c r="S43" s="40" t="str">
        <f t="shared" si="13"/>
        <v>63 Jahren</v>
      </c>
    </row>
    <row r="44" spans="1:19" x14ac:dyDescent="0.2">
      <c r="A44">
        <v>1201</v>
      </c>
      <c r="B44" t="s">
        <v>140</v>
      </c>
      <c r="C44" t="s">
        <v>141</v>
      </c>
      <c r="D44" s="28">
        <v>33334</v>
      </c>
      <c r="E44" t="s">
        <v>30</v>
      </c>
      <c r="F44" t="s">
        <v>97</v>
      </c>
      <c r="G44" t="s">
        <v>70</v>
      </c>
      <c r="H44" t="s">
        <v>44</v>
      </c>
      <c r="I44">
        <v>0</v>
      </c>
      <c r="L44" s="37">
        <f t="shared" si="0"/>
        <v>199104</v>
      </c>
      <c r="M44" s="38">
        <f t="shared" si="1"/>
        <v>1</v>
      </c>
      <c r="N44" s="41">
        <f t="shared" si="8"/>
        <v>57831</v>
      </c>
      <c r="O44" t="str">
        <f t="shared" si="9"/>
        <v/>
      </c>
      <c r="P44" s="40" t="str">
        <f t="shared" si="10"/>
        <v>67 Jahren</v>
      </c>
      <c r="Q44" s="41">
        <f t="shared" si="11"/>
        <v>56370</v>
      </c>
      <c r="R44" t="str">
        <f t="shared" si="12"/>
        <v/>
      </c>
      <c r="S44" s="40" t="str">
        <f t="shared" si="13"/>
        <v>63 Jahren</v>
      </c>
    </row>
    <row r="45" spans="1:19" x14ac:dyDescent="0.2">
      <c r="A45">
        <v>1203</v>
      </c>
      <c r="B45" t="s">
        <v>142</v>
      </c>
      <c r="C45" t="s">
        <v>143</v>
      </c>
      <c r="D45" s="28">
        <v>28501</v>
      </c>
      <c r="E45" t="s">
        <v>30</v>
      </c>
      <c r="F45" t="s">
        <v>127</v>
      </c>
      <c r="G45" t="s">
        <v>39</v>
      </c>
      <c r="H45" t="s">
        <v>44</v>
      </c>
      <c r="I45">
        <v>0</v>
      </c>
      <c r="L45" s="37">
        <f t="shared" si="0"/>
        <v>197801</v>
      </c>
      <c r="M45" s="38">
        <f t="shared" si="1"/>
        <v>1</v>
      </c>
      <c r="N45" s="41">
        <f t="shared" si="8"/>
        <v>52994</v>
      </c>
      <c r="O45" t="str">
        <f t="shared" si="9"/>
        <v/>
      </c>
      <c r="P45" s="40" t="str">
        <f t="shared" si="10"/>
        <v>67 Jahren</v>
      </c>
      <c r="Q45" s="41">
        <f t="shared" si="11"/>
        <v>51533</v>
      </c>
      <c r="R45" t="str">
        <f t="shared" si="12"/>
        <v/>
      </c>
      <c r="S45" s="40" t="str">
        <f t="shared" si="13"/>
        <v>63 Jahren</v>
      </c>
    </row>
    <row r="46" spans="1:19" x14ac:dyDescent="0.2">
      <c r="A46">
        <v>1204</v>
      </c>
      <c r="B46" t="s">
        <v>64</v>
      </c>
      <c r="C46" t="s">
        <v>144</v>
      </c>
      <c r="D46" s="28">
        <v>34053</v>
      </c>
      <c r="E46" t="s">
        <v>25</v>
      </c>
      <c r="F46" t="s">
        <v>145</v>
      </c>
      <c r="G46" t="s">
        <v>107</v>
      </c>
      <c r="H46" t="s">
        <v>44</v>
      </c>
      <c r="I46">
        <v>0</v>
      </c>
      <c r="L46" s="37">
        <f t="shared" si="0"/>
        <v>199303</v>
      </c>
      <c r="M46" s="38">
        <f t="shared" si="1"/>
        <v>1</v>
      </c>
      <c r="N46" s="41">
        <f t="shared" si="8"/>
        <v>58532</v>
      </c>
      <c r="O46" t="str">
        <f t="shared" si="9"/>
        <v/>
      </c>
      <c r="P46" s="40" t="str">
        <f t="shared" si="10"/>
        <v>67 Jahren</v>
      </c>
      <c r="Q46" s="41">
        <f t="shared" si="11"/>
        <v>57071</v>
      </c>
      <c r="R46" t="str">
        <f t="shared" si="12"/>
        <v/>
      </c>
      <c r="S46" s="40" t="str">
        <f t="shared" si="13"/>
        <v>63 Jahren</v>
      </c>
    </row>
    <row r="47" spans="1:19" x14ac:dyDescent="0.2">
      <c r="A47">
        <v>1206</v>
      </c>
      <c r="B47" t="s">
        <v>146</v>
      </c>
      <c r="C47" t="s">
        <v>147</v>
      </c>
      <c r="D47" s="28">
        <v>28498</v>
      </c>
      <c r="E47" t="s">
        <v>30</v>
      </c>
      <c r="F47" t="s">
        <v>148</v>
      </c>
      <c r="G47" t="s">
        <v>52</v>
      </c>
      <c r="H47" t="s">
        <v>44</v>
      </c>
      <c r="I47">
        <v>0</v>
      </c>
      <c r="L47" s="37">
        <f t="shared" si="0"/>
        <v>197801</v>
      </c>
      <c r="M47" s="38">
        <f t="shared" si="1"/>
        <v>1</v>
      </c>
      <c r="N47" s="41">
        <f t="shared" si="8"/>
        <v>52994</v>
      </c>
      <c r="O47" t="str">
        <f t="shared" si="9"/>
        <v/>
      </c>
      <c r="P47" s="40" t="str">
        <f t="shared" si="10"/>
        <v>67 Jahren</v>
      </c>
      <c r="Q47" s="41">
        <f t="shared" si="11"/>
        <v>51533</v>
      </c>
      <c r="R47" t="str">
        <f t="shared" si="12"/>
        <v/>
      </c>
      <c r="S47" s="40" t="str">
        <f t="shared" si="13"/>
        <v>63 Jahren</v>
      </c>
    </row>
    <row r="48" spans="1:19" x14ac:dyDescent="0.2">
      <c r="A48">
        <v>1210</v>
      </c>
      <c r="B48" t="s">
        <v>149</v>
      </c>
      <c r="C48" t="s">
        <v>150</v>
      </c>
      <c r="D48" s="28">
        <v>28718</v>
      </c>
      <c r="E48" t="s">
        <v>25</v>
      </c>
      <c r="F48" t="s">
        <v>100</v>
      </c>
      <c r="G48" t="s">
        <v>107</v>
      </c>
      <c r="H48" t="s">
        <v>44</v>
      </c>
      <c r="I48">
        <v>0</v>
      </c>
      <c r="L48" s="37">
        <f t="shared" si="0"/>
        <v>197808</v>
      </c>
      <c r="M48" s="38">
        <f t="shared" si="1"/>
        <v>1</v>
      </c>
      <c r="N48" s="41">
        <f t="shared" si="8"/>
        <v>53206</v>
      </c>
      <c r="O48" t="str">
        <f t="shared" si="9"/>
        <v/>
      </c>
      <c r="P48" s="40" t="str">
        <f t="shared" si="10"/>
        <v>67 Jahren</v>
      </c>
      <c r="Q48" s="41">
        <f t="shared" si="11"/>
        <v>51745</v>
      </c>
      <c r="R48" t="str">
        <f t="shared" si="12"/>
        <v/>
      </c>
      <c r="S48" s="40" t="str">
        <f t="shared" si="13"/>
        <v>63 Jahren</v>
      </c>
    </row>
    <row r="49" spans="1:19" x14ac:dyDescent="0.2">
      <c r="A49">
        <v>1212</v>
      </c>
      <c r="B49" t="s">
        <v>49</v>
      </c>
      <c r="C49" t="s">
        <v>151</v>
      </c>
      <c r="D49" s="28">
        <v>31938</v>
      </c>
      <c r="E49" t="s">
        <v>30</v>
      </c>
      <c r="F49" t="s">
        <v>86</v>
      </c>
      <c r="G49" t="s">
        <v>70</v>
      </c>
      <c r="H49" t="s">
        <v>44</v>
      </c>
      <c r="I49">
        <v>0</v>
      </c>
      <c r="L49" s="37">
        <f t="shared" si="0"/>
        <v>198706</v>
      </c>
      <c r="M49" s="38">
        <f t="shared" si="1"/>
        <v>1</v>
      </c>
      <c r="N49" s="41">
        <f t="shared" si="8"/>
        <v>56431</v>
      </c>
      <c r="O49" t="str">
        <f t="shared" si="9"/>
        <v/>
      </c>
      <c r="P49" s="40" t="str">
        <f t="shared" si="10"/>
        <v>67 Jahren</v>
      </c>
      <c r="Q49" s="41">
        <f t="shared" si="11"/>
        <v>54970</v>
      </c>
      <c r="R49" t="str">
        <f t="shared" si="12"/>
        <v/>
      </c>
      <c r="S49" s="40" t="str">
        <f t="shared" si="13"/>
        <v>63 Jahren</v>
      </c>
    </row>
    <row r="50" spans="1:19" x14ac:dyDescent="0.2">
      <c r="A50">
        <v>1215</v>
      </c>
      <c r="B50" t="s">
        <v>49</v>
      </c>
      <c r="C50" t="s">
        <v>152</v>
      </c>
      <c r="D50" s="28">
        <v>33893</v>
      </c>
      <c r="E50" t="s">
        <v>30</v>
      </c>
      <c r="F50" t="s">
        <v>110</v>
      </c>
      <c r="G50" t="s">
        <v>153</v>
      </c>
      <c r="H50" t="s">
        <v>44</v>
      </c>
      <c r="I50">
        <v>0</v>
      </c>
      <c r="L50" s="37">
        <f t="shared" si="0"/>
        <v>199210</v>
      </c>
      <c r="M50" s="38">
        <f t="shared" si="1"/>
        <v>1</v>
      </c>
      <c r="N50" s="41">
        <f t="shared" si="8"/>
        <v>58380</v>
      </c>
      <c r="O50" t="str">
        <f t="shared" si="9"/>
        <v/>
      </c>
      <c r="P50" s="40" t="str">
        <f t="shared" si="10"/>
        <v>67 Jahren</v>
      </c>
      <c r="Q50" s="41">
        <f t="shared" si="11"/>
        <v>56919</v>
      </c>
      <c r="R50" t="str">
        <f t="shared" si="12"/>
        <v/>
      </c>
      <c r="S50" s="40" t="str">
        <f t="shared" si="13"/>
        <v>63 Jahren</v>
      </c>
    </row>
    <row r="51" spans="1:19" x14ac:dyDescent="0.2">
      <c r="A51">
        <v>1221</v>
      </c>
      <c r="B51" t="s">
        <v>154</v>
      </c>
      <c r="C51" t="s">
        <v>155</v>
      </c>
      <c r="D51" s="28">
        <v>34073</v>
      </c>
      <c r="E51" t="s">
        <v>30</v>
      </c>
      <c r="F51" t="s">
        <v>26</v>
      </c>
      <c r="G51" t="s">
        <v>27</v>
      </c>
      <c r="H51" t="s">
        <v>44</v>
      </c>
      <c r="I51">
        <v>50</v>
      </c>
      <c r="L51" s="37">
        <f t="shared" si="0"/>
        <v>199304</v>
      </c>
      <c r="M51" s="38">
        <f t="shared" si="1"/>
        <v>1</v>
      </c>
      <c r="N51" s="41">
        <f t="shared" si="8"/>
        <v>57831</v>
      </c>
      <c r="O51" t="str">
        <f t="shared" si="9"/>
        <v>Ausnahme</v>
      </c>
      <c r="P51" s="40" t="str">
        <f t="shared" si="10"/>
        <v>65 Jahren</v>
      </c>
      <c r="Q51" s="41">
        <f t="shared" si="11"/>
        <v>56735</v>
      </c>
      <c r="R51" t="str">
        <f t="shared" si="12"/>
        <v>Ausnahme</v>
      </c>
      <c r="S51" s="40" t="str">
        <f t="shared" si="13"/>
        <v>62 Jahren</v>
      </c>
    </row>
    <row r="52" spans="1:19" x14ac:dyDescent="0.2">
      <c r="A52">
        <v>1223</v>
      </c>
      <c r="B52" t="s">
        <v>156</v>
      </c>
      <c r="C52" t="s">
        <v>157</v>
      </c>
      <c r="D52" s="28">
        <v>32818</v>
      </c>
      <c r="E52" t="s">
        <v>30</v>
      </c>
      <c r="F52" t="s">
        <v>132</v>
      </c>
      <c r="G52" t="s">
        <v>158</v>
      </c>
      <c r="H52" t="s">
        <v>44</v>
      </c>
      <c r="I52">
        <v>0</v>
      </c>
      <c r="L52" s="37">
        <f t="shared" si="0"/>
        <v>198911</v>
      </c>
      <c r="M52" s="38">
        <f t="shared" si="1"/>
        <v>1</v>
      </c>
      <c r="N52" s="41">
        <f t="shared" si="8"/>
        <v>57315</v>
      </c>
      <c r="O52" t="str">
        <f t="shared" si="9"/>
        <v/>
      </c>
      <c r="P52" s="40" t="str">
        <f t="shared" si="10"/>
        <v>67 Jahren</v>
      </c>
      <c r="Q52" s="41">
        <f t="shared" si="11"/>
        <v>55854</v>
      </c>
      <c r="R52" t="str">
        <f t="shared" si="12"/>
        <v/>
      </c>
      <c r="S52" s="40" t="str">
        <f t="shared" si="13"/>
        <v>63 Jahren</v>
      </c>
    </row>
    <row r="53" spans="1:19" x14ac:dyDescent="0.2">
      <c r="A53">
        <v>1224</v>
      </c>
      <c r="B53" t="s">
        <v>49</v>
      </c>
      <c r="C53" t="s">
        <v>159</v>
      </c>
      <c r="D53" s="28">
        <v>31870</v>
      </c>
      <c r="E53" t="s">
        <v>30</v>
      </c>
      <c r="F53" t="s">
        <v>58</v>
      </c>
      <c r="G53" t="s">
        <v>27</v>
      </c>
      <c r="H53" t="s">
        <v>44</v>
      </c>
      <c r="I53">
        <v>0</v>
      </c>
      <c r="L53" s="37">
        <f t="shared" si="0"/>
        <v>198704</v>
      </c>
      <c r="M53" s="38">
        <f t="shared" si="1"/>
        <v>1</v>
      </c>
      <c r="N53" s="41">
        <f t="shared" si="8"/>
        <v>56370</v>
      </c>
      <c r="O53" t="str">
        <f t="shared" si="9"/>
        <v/>
      </c>
      <c r="P53" s="40" t="str">
        <f t="shared" si="10"/>
        <v>67 Jahren</v>
      </c>
      <c r="Q53" s="41">
        <f t="shared" si="11"/>
        <v>54909</v>
      </c>
      <c r="R53" t="str">
        <f t="shared" si="12"/>
        <v/>
      </c>
      <c r="S53" s="40" t="str">
        <f t="shared" si="13"/>
        <v>63 Jahren</v>
      </c>
    </row>
    <row r="54" spans="1:19" x14ac:dyDescent="0.2">
      <c r="A54">
        <v>1227</v>
      </c>
      <c r="B54" t="s">
        <v>160</v>
      </c>
      <c r="C54" t="s">
        <v>161</v>
      </c>
      <c r="D54" s="28">
        <v>29846</v>
      </c>
      <c r="E54" t="s">
        <v>25</v>
      </c>
      <c r="F54" t="s">
        <v>162</v>
      </c>
      <c r="G54" t="s">
        <v>52</v>
      </c>
      <c r="H54" t="s">
        <v>44</v>
      </c>
      <c r="I54">
        <v>0</v>
      </c>
      <c r="L54" s="37">
        <f t="shared" si="0"/>
        <v>198109</v>
      </c>
      <c r="M54" s="38">
        <f t="shared" si="1"/>
        <v>1</v>
      </c>
      <c r="N54" s="41">
        <f t="shared" si="8"/>
        <v>54332</v>
      </c>
      <c r="O54" t="str">
        <f t="shared" si="9"/>
        <v/>
      </c>
      <c r="P54" s="40" t="str">
        <f t="shared" si="10"/>
        <v>67 Jahren</v>
      </c>
      <c r="Q54" s="41">
        <f t="shared" si="11"/>
        <v>52871</v>
      </c>
      <c r="R54" t="str">
        <f t="shared" si="12"/>
        <v/>
      </c>
      <c r="S54" s="40" t="str">
        <f t="shared" si="13"/>
        <v>63 Jahren</v>
      </c>
    </row>
    <row r="55" spans="1:19" x14ac:dyDescent="0.2">
      <c r="A55">
        <v>1228</v>
      </c>
      <c r="B55" t="s">
        <v>36</v>
      </c>
      <c r="C55" t="s">
        <v>163</v>
      </c>
      <c r="D55" s="28">
        <v>31799</v>
      </c>
      <c r="E55" t="s">
        <v>25</v>
      </c>
      <c r="F55" t="s">
        <v>55</v>
      </c>
      <c r="G55" t="s">
        <v>89</v>
      </c>
      <c r="H55" t="s">
        <v>44</v>
      </c>
      <c r="I55">
        <v>0</v>
      </c>
      <c r="L55" s="37">
        <f t="shared" si="0"/>
        <v>198701</v>
      </c>
      <c r="M55" s="38">
        <f t="shared" si="1"/>
        <v>1</v>
      </c>
      <c r="N55" s="41">
        <f t="shared" si="8"/>
        <v>56281</v>
      </c>
      <c r="O55" t="str">
        <f t="shared" si="9"/>
        <v/>
      </c>
      <c r="P55" s="40" t="str">
        <f t="shared" si="10"/>
        <v>67 Jahren</v>
      </c>
      <c r="Q55" s="41">
        <f t="shared" si="11"/>
        <v>54820</v>
      </c>
      <c r="R55" t="str">
        <f t="shared" si="12"/>
        <v/>
      </c>
      <c r="S55" s="40" t="str">
        <f t="shared" si="13"/>
        <v>63 Jahren</v>
      </c>
    </row>
    <row r="56" spans="1:19" x14ac:dyDescent="0.2">
      <c r="A56">
        <v>1229</v>
      </c>
      <c r="B56" t="s">
        <v>164</v>
      </c>
      <c r="C56" t="s">
        <v>165</v>
      </c>
      <c r="D56" s="28">
        <v>29603</v>
      </c>
      <c r="E56" t="s">
        <v>30</v>
      </c>
      <c r="F56" t="s">
        <v>47</v>
      </c>
      <c r="G56" t="s">
        <v>52</v>
      </c>
      <c r="H56" t="s">
        <v>44</v>
      </c>
      <c r="I56">
        <v>0</v>
      </c>
      <c r="L56" s="37">
        <f t="shared" si="0"/>
        <v>198101</v>
      </c>
      <c r="M56" s="38">
        <f t="shared" si="1"/>
        <v>1</v>
      </c>
      <c r="N56" s="41">
        <f t="shared" si="8"/>
        <v>54089</v>
      </c>
      <c r="O56" t="str">
        <f t="shared" si="9"/>
        <v/>
      </c>
      <c r="P56" s="40" t="str">
        <f t="shared" si="10"/>
        <v>67 Jahren</v>
      </c>
      <c r="Q56" s="41">
        <f t="shared" si="11"/>
        <v>52628</v>
      </c>
      <c r="R56" t="str">
        <f t="shared" si="12"/>
        <v/>
      </c>
      <c r="S56" s="40" t="str">
        <f t="shared" si="13"/>
        <v>63 Jahren</v>
      </c>
    </row>
    <row r="57" spans="1:19" x14ac:dyDescent="0.2">
      <c r="A57">
        <v>1231</v>
      </c>
      <c r="B57" t="s">
        <v>166</v>
      </c>
      <c r="C57" t="s">
        <v>167</v>
      </c>
      <c r="D57" s="28">
        <v>22797</v>
      </c>
      <c r="E57" t="s">
        <v>25</v>
      </c>
      <c r="F57" t="s">
        <v>168</v>
      </c>
      <c r="G57" t="s">
        <v>169</v>
      </c>
      <c r="H57" t="s">
        <v>44</v>
      </c>
      <c r="I57">
        <v>0</v>
      </c>
      <c r="L57" s="37">
        <f t="shared" si="0"/>
        <v>196205</v>
      </c>
      <c r="M57" s="38">
        <f t="shared" si="1"/>
        <v>1</v>
      </c>
      <c r="N57" s="41">
        <f t="shared" si="8"/>
        <v>47150</v>
      </c>
      <c r="O57" t="str">
        <f t="shared" si="9"/>
        <v/>
      </c>
      <c r="P57" s="40" t="str">
        <f t="shared" si="10"/>
        <v>66 Jahren und 8 Monaten</v>
      </c>
      <c r="Q57" s="41">
        <f t="shared" si="11"/>
        <v>45809</v>
      </c>
      <c r="R57" t="str">
        <f t="shared" si="12"/>
        <v/>
      </c>
      <c r="S57" s="40" t="str">
        <f t="shared" si="13"/>
        <v>63 Jahren</v>
      </c>
    </row>
    <row r="58" spans="1:19" x14ac:dyDescent="0.2">
      <c r="A58">
        <v>1232</v>
      </c>
      <c r="B58" t="s">
        <v>156</v>
      </c>
      <c r="C58" t="s">
        <v>170</v>
      </c>
      <c r="D58" s="28">
        <v>29639</v>
      </c>
      <c r="E58" t="s">
        <v>30</v>
      </c>
      <c r="F58" t="s">
        <v>171</v>
      </c>
      <c r="G58" t="s">
        <v>89</v>
      </c>
      <c r="H58" t="s">
        <v>44</v>
      </c>
      <c r="I58">
        <v>0</v>
      </c>
      <c r="L58" s="37">
        <f t="shared" si="0"/>
        <v>198102</v>
      </c>
      <c r="M58" s="38">
        <f t="shared" si="1"/>
        <v>1</v>
      </c>
      <c r="N58" s="41">
        <f t="shared" si="8"/>
        <v>54118</v>
      </c>
      <c r="O58" t="str">
        <f t="shared" si="9"/>
        <v/>
      </c>
      <c r="P58" s="40" t="str">
        <f t="shared" si="10"/>
        <v>67 Jahren</v>
      </c>
      <c r="Q58" s="41">
        <f t="shared" si="11"/>
        <v>52657</v>
      </c>
      <c r="R58" t="str">
        <f t="shared" si="12"/>
        <v/>
      </c>
      <c r="S58" s="40" t="str">
        <f t="shared" si="13"/>
        <v>63 Jahren</v>
      </c>
    </row>
    <row r="59" spans="1:19" x14ac:dyDescent="0.2">
      <c r="A59">
        <v>1233</v>
      </c>
      <c r="B59" t="s">
        <v>172</v>
      </c>
      <c r="C59" t="s">
        <v>173</v>
      </c>
      <c r="D59" s="28">
        <v>32454</v>
      </c>
      <c r="E59" t="s">
        <v>30</v>
      </c>
      <c r="F59" t="s">
        <v>174</v>
      </c>
      <c r="G59" t="s">
        <v>43</v>
      </c>
      <c r="H59" t="s">
        <v>44</v>
      </c>
      <c r="I59">
        <v>0</v>
      </c>
      <c r="L59" s="37">
        <f t="shared" si="0"/>
        <v>198811</v>
      </c>
      <c r="M59" s="38">
        <f t="shared" si="1"/>
        <v>1</v>
      </c>
      <c r="N59" s="41">
        <f t="shared" si="8"/>
        <v>56949</v>
      </c>
      <c r="O59" t="str">
        <f t="shared" si="9"/>
        <v/>
      </c>
      <c r="P59" s="40" t="str">
        <f t="shared" si="10"/>
        <v>67 Jahren</v>
      </c>
      <c r="Q59" s="41">
        <f t="shared" si="11"/>
        <v>55488</v>
      </c>
      <c r="R59" t="str">
        <f t="shared" si="12"/>
        <v/>
      </c>
      <c r="S59" s="40" t="str">
        <f t="shared" si="13"/>
        <v>63 Jahren</v>
      </c>
    </row>
    <row r="60" spans="1:19" x14ac:dyDescent="0.2">
      <c r="A60">
        <v>1234</v>
      </c>
      <c r="B60" t="s">
        <v>175</v>
      </c>
      <c r="C60" t="s">
        <v>176</v>
      </c>
      <c r="D60" s="28">
        <v>33795</v>
      </c>
      <c r="E60" t="s">
        <v>30</v>
      </c>
      <c r="F60" t="s">
        <v>135</v>
      </c>
      <c r="G60" t="s">
        <v>67</v>
      </c>
      <c r="H60" t="s">
        <v>44</v>
      </c>
      <c r="I60">
        <v>0</v>
      </c>
      <c r="L60" s="37">
        <f t="shared" si="0"/>
        <v>199207</v>
      </c>
      <c r="M60" s="38">
        <f t="shared" si="1"/>
        <v>1</v>
      </c>
      <c r="N60" s="41">
        <f t="shared" si="8"/>
        <v>58288</v>
      </c>
      <c r="O60" t="str">
        <f t="shared" si="9"/>
        <v/>
      </c>
      <c r="P60" s="40" t="str">
        <f t="shared" si="10"/>
        <v>67 Jahren</v>
      </c>
      <c r="Q60" s="41">
        <f t="shared" si="11"/>
        <v>56827</v>
      </c>
      <c r="R60" t="str">
        <f t="shared" si="12"/>
        <v/>
      </c>
      <c r="S60" s="40" t="str">
        <f t="shared" si="13"/>
        <v>63 Jahren</v>
      </c>
    </row>
    <row r="61" spans="1:19" x14ac:dyDescent="0.2">
      <c r="A61">
        <v>1235</v>
      </c>
      <c r="B61" t="s">
        <v>28</v>
      </c>
      <c r="C61" t="s">
        <v>177</v>
      </c>
      <c r="D61" s="28">
        <v>33513</v>
      </c>
      <c r="E61" t="s">
        <v>30</v>
      </c>
      <c r="F61" t="s">
        <v>178</v>
      </c>
      <c r="G61" t="s">
        <v>107</v>
      </c>
      <c r="H61" t="s">
        <v>44</v>
      </c>
      <c r="I61">
        <v>0</v>
      </c>
      <c r="L61" s="37">
        <f t="shared" si="0"/>
        <v>199110</v>
      </c>
      <c r="M61" s="38">
        <f t="shared" si="1"/>
        <v>1</v>
      </c>
      <c r="N61" s="41">
        <f t="shared" si="8"/>
        <v>58015</v>
      </c>
      <c r="O61" t="str">
        <f t="shared" si="9"/>
        <v/>
      </c>
      <c r="P61" s="40" t="str">
        <f t="shared" si="10"/>
        <v>67 Jahren</v>
      </c>
      <c r="Q61" s="41">
        <f t="shared" si="11"/>
        <v>56554</v>
      </c>
      <c r="R61" t="str">
        <f t="shared" si="12"/>
        <v/>
      </c>
      <c r="S61" s="40" t="str">
        <f t="shared" si="13"/>
        <v>63 Jahren</v>
      </c>
    </row>
    <row r="62" spans="1:19" x14ac:dyDescent="0.2">
      <c r="A62">
        <v>1236</v>
      </c>
      <c r="B62" t="s">
        <v>142</v>
      </c>
      <c r="C62" t="s">
        <v>179</v>
      </c>
      <c r="D62" s="28">
        <v>33994</v>
      </c>
      <c r="E62" t="s">
        <v>30</v>
      </c>
      <c r="F62" t="s">
        <v>26</v>
      </c>
      <c r="G62" t="s">
        <v>67</v>
      </c>
      <c r="H62" t="s">
        <v>44</v>
      </c>
      <c r="I62">
        <v>0</v>
      </c>
      <c r="L62" s="37">
        <f t="shared" si="0"/>
        <v>199301</v>
      </c>
      <c r="M62" s="38">
        <f t="shared" si="1"/>
        <v>1</v>
      </c>
      <c r="N62" s="41">
        <f t="shared" si="8"/>
        <v>58472</v>
      </c>
      <c r="O62" t="str">
        <f t="shared" si="9"/>
        <v/>
      </c>
      <c r="P62" s="40" t="str">
        <f t="shared" si="10"/>
        <v>67 Jahren</v>
      </c>
      <c r="Q62" s="41">
        <f t="shared" si="11"/>
        <v>57011</v>
      </c>
      <c r="R62" t="str">
        <f t="shared" si="12"/>
        <v/>
      </c>
      <c r="S62" s="40" t="str">
        <f t="shared" si="13"/>
        <v>63 Jahren</v>
      </c>
    </row>
    <row r="63" spans="1:19" x14ac:dyDescent="0.2">
      <c r="A63">
        <v>1238</v>
      </c>
      <c r="B63" t="s">
        <v>180</v>
      </c>
      <c r="C63" t="s">
        <v>181</v>
      </c>
      <c r="D63" s="28">
        <v>33822</v>
      </c>
      <c r="E63" t="s">
        <v>30</v>
      </c>
      <c r="F63" t="s">
        <v>162</v>
      </c>
      <c r="G63" t="s">
        <v>67</v>
      </c>
      <c r="H63" t="s">
        <v>44</v>
      </c>
      <c r="I63">
        <v>0</v>
      </c>
      <c r="L63" s="37">
        <f t="shared" si="0"/>
        <v>199208</v>
      </c>
      <c r="M63" s="38">
        <f t="shared" si="1"/>
        <v>1</v>
      </c>
      <c r="N63" s="41">
        <f t="shared" si="8"/>
        <v>58319</v>
      </c>
      <c r="O63" t="str">
        <f t="shared" si="9"/>
        <v/>
      </c>
      <c r="P63" s="40" t="str">
        <f t="shared" si="10"/>
        <v>67 Jahren</v>
      </c>
      <c r="Q63" s="41">
        <f t="shared" si="11"/>
        <v>56858</v>
      </c>
      <c r="R63" t="str">
        <f t="shared" si="12"/>
        <v/>
      </c>
      <c r="S63" s="40" t="str">
        <f t="shared" si="13"/>
        <v>63 Jahren</v>
      </c>
    </row>
    <row r="64" spans="1:19" x14ac:dyDescent="0.2">
      <c r="A64">
        <v>2004</v>
      </c>
      <c r="B64" t="s">
        <v>182</v>
      </c>
      <c r="C64" t="s">
        <v>183</v>
      </c>
      <c r="D64" s="28">
        <v>23947</v>
      </c>
      <c r="E64" t="s">
        <v>30</v>
      </c>
      <c r="F64" t="s">
        <v>35</v>
      </c>
      <c r="G64" t="s">
        <v>27</v>
      </c>
      <c r="H64" t="s">
        <v>44</v>
      </c>
      <c r="I64">
        <v>0</v>
      </c>
      <c r="L64" s="37">
        <f t="shared" si="0"/>
        <v>196507</v>
      </c>
      <c r="M64" s="38">
        <f t="shared" si="1"/>
        <v>1</v>
      </c>
      <c r="N64" s="41">
        <f t="shared" si="8"/>
        <v>48427</v>
      </c>
      <c r="O64" t="str">
        <f t="shared" si="9"/>
        <v/>
      </c>
      <c r="P64" s="40" t="str">
        <f t="shared" si="10"/>
        <v>67 Jahren</v>
      </c>
      <c r="Q64" s="41">
        <f t="shared" si="11"/>
        <v>46966</v>
      </c>
      <c r="R64" t="str">
        <f t="shared" si="12"/>
        <v/>
      </c>
      <c r="S64" s="40" t="str">
        <f t="shared" si="13"/>
        <v>63 Jahren</v>
      </c>
    </row>
    <row r="65" spans="1:19" x14ac:dyDescent="0.2">
      <c r="A65">
        <v>2017</v>
      </c>
      <c r="B65" t="s">
        <v>184</v>
      </c>
      <c r="C65" t="s">
        <v>185</v>
      </c>
      <c r="D65" s="28">
        <v>18072</v>
      </c>
      <c r="E65" t="s">
        <v>30</v>
      </c>
      <c r="F65" t="s">
        <v>31</v>
      </c>
      <c r="G65" t="s">
        <v>169</v>
      </c>
      <c r="H65" t="s">
        <v>44</v>
      </c>
      <c r="I65">
        <v>0</v>
      </c>
      <c r="L65" s="37">
        <f t="shared" si="0"/>
        <v>194906</v>
      </c>
      <c r="M65" s="38">
        <f t="shared" si="1"/>
        <v>1</v>
      </c>
      <c r="N65" s="41">
        <f t="shared" si="8"/>
        <v>41913</v>
      </c>
      <c r="O65" t="str">
        <f t="shared" si="9"/>
        <v/>
      </c>
      <c r="P65" s="40" t="str">
        <f t="shared" si="10"/>
        <v>65 Jahren und 3 Monaten</v>
      </c>
      <c r="Q65" s="41">
        <f t="shared" si="11"/>
        <v>41091</v>
      </c>
      <c r="R65" t="str">
        <f t="shared" si="12"/>
        <v/>
      </c>
      <c r="S65" s="40" t="str">
        <f t="shared" si="13"/>
        <v>63 Jahren</v>
      </c>
    </row>
    <row r="66" spans="1:19" x14ac:dyDescent="0.2">
      <c r="A66">
        <v>2024</v>
      </c>
      <c r="B66" t="s">
        <v>186</v>
      </c>
      <c r="C66" t="s">
        <v>187</v>
      </c>
      <c r="D66" s="28">
        <v>22539</v>
      </c>
      <c r="E66" t="s">
        <v>25</v>
      </c>
      <c r="F66" t="s">
        <v>188</v>
      </c>
      <c r="G66" t="s">
        <v>27</v>
      </c>
      <c r="H66" t="s">
        <v>44</v>
      </c>
      <c r="I66">
        <v>0</v>
      </c>
      <c r="L66" s="37">
        <f t="shared" ref="L66:L129" si="14">YEAR(Geburtstag)*100+MONTH(Geburtstag)</f>
        <v>196109</v>
      </c>
      <c r="M66" s="38">
        <f t="shared" ref="M66:M129" si="15">IF(DAY(Geburtstag)=1,0,1)</f>
        <v>1</v>
      </c>
      <c r="N66" s="41">
        <f t="shared" si="8"/>
        <v>46844</v>
      </c>
      <c r="O66" t="str">
        <f t="shared" si="9"/>
        <v/>
      </c>
      <c r="P66" s="40" t="str">
        <f t="shared" si="10"/>
        <v>66 Jahren und 6 Monaten</v>
      </c>
      <c r="Q66" s="41">
        <f t="shared" si="11"/>
        <v>45566</v>
      </c>
      <c r="R66" t="str">
        <f t="shared" si="12"/>
        <v/>
      </c>
      <c r="S66" s="40" t="str">
        <f t="shared" si="13"/>
        <v>63 Jahren</v>
      </c>
    </row>
    <row r="67" spans="1:19" x14ac:dyDescent="0.2">
      <c r="A67">
        <v>2055</v>
      </c>
      <c r="B67" t="s">
        <v>28</v>
      </c>
      <c r="C67" t="s">
        <v>189</v>
      </c>
      <c r="D67" s="28">
        <v>19226</v>
      </c>
      <c r="E67" t="s">
        <v>30</v>
      </c>
      <c r="F67" t="s">
        <v>178</v>
      </c>
      <c r="G67" t="s">
        <v>67</v>
      </c>
      <c r="H67" t="s">
        <v>44</v>
      </c>
      <c r="I67">
        <v>0</v>
      </c>
      <c r="L67" s="37">
        <f t="shared" si="14"/>
        <v>195208</v>
      </c>
      <c r="M67" s="38">
        <f t="shared" si="15"/>
        <v>1</v>
      </c>
      <c r="N67" s="41">
        <f t="shared" ref="N67:N130" si="16">IF(AND(langjhrg_Versicherte="ja",SB_plus="ja"),DATE(YEAR(Geburtstag)+60,MONTH(Geburtstag)+M67,1),IF(AND(langjhrg_Versicherte="ja",GdB&gt;=50),DATE(YEAR(Geburtstag)+63,MONTH(Geburtstag)+VLOOKUP(L67,Parameterliste,Para_Schwebi,TRUE)+M67,1),IF(AND(Geschlecht="w",Geburtstag&lt;=Sprungdatum),DATE(YEAR(Geburtstag)+60,MONTH(Geburtstag)+VLOOKUP(L67,Parameterliste,Para_Frauen,TRUE)+M67,1),IF(bes._langjährig_Versicherter="ja",DATE(YEAR(Geburtstag)+65,MONTH(Geburtstag)+M67,1),IF(langjhrg_Versicherte="ja",DATE(YEAR(Geburtstag)+65,MONTH(Geburtstag)+VLOOKUP(L67,Parameterliste,Para_Langj_Vers,TRUE)+M67,1),DATE(YEAR(Geburtstag)+65,MONTH(Geburtstag)+VLOOKUP(L67,Parameterliste,Para_Regel,TRUE)+M67,1))))))</f>
        <v>43160</v>
      </c>
      <c r="O67" t="str">
        <f t="shared" ref="O67:O130" si="17">IF(DATE(YEAR(Geburtstag)+65,MONTH(Geburtstag)+VLOOKUP(L67,Parameterliste,Para_Regel,TRUE)+M67,1)&gt;N67,"Ausnahme","")</f>
        <v/>
      </c>
      <c r="P67" s="40" t="str">
        <f t="shared" ref="P67:P130" si="18">INT(DATEDIF(Geburtstag,N67,"M")/12)&amp;" Jahren"&amp;IF(MOD(DATEDIF(Geburtstag,N67,"M"),12)=0,""," und "&amp;MOD(DATEDIF(Geburtstag,N67,"M"),12)&amp;" Monat"&amp;IF(MOD(DATEDIF(Geburtstag,N67,"M"),12)=1,"","en"))</f>
        <v>65 Jahren und 6 Monaten</v>
      </c>
      <c r="Q67" s="41">
        <f t="shared" ref="Q67:Q130" si="19">IF(IF(AND(GdB&gt;=50,langjhrg_Versicherte="ja"),DATE(YEAR(Geburtstag)+60,MONTH(Geburtstag)+VLOOKUP(L67,Parameterliste,Para_Schwebi_Vorz,TRUE)+M67,1),IF(Geschlecht="w",DATE(YEAR(Geburtstag)+60,MONTH(Geburtstag)+VLOOKUP(L67,Parameterliste,Para_Frauen_Vorz,TRUE)+M67,1),DATE(YEAR(Geburtstag)+63,MONTH(Geburtstag)+VLOOKUP(L67,Parameterliste,Para_Vorz_Zug,TRUE)+M67,1)))&gt;N67,"nicht möglich",IF(AND(GdB&gt;=50,langjhrg_Versicherte="ja"),DATE(YEAR(Geburtstag)+60,MONTH(Geburtstag)+VLOOKUP(L67,Parameterliste,Para_Schwebi_Vorz,TRUE)+M67,1),IF(Geschlecht="w",DATE(YEAR(Geburtstag)+60,MONTH(Geburtstag)+VLOOKUP(L67,Parameterliste,Para_Frauen_Vorz,TRUE)+M67,1),IF(langjhrg_Versicherte="ja",DATE(YEAR(Geburtstag)+63,MONTH(Geburtstag)+VLOOKUP(L67,Parameterliste,Para_Vorz_Zug,TRUE)+M67,1),"nicht möglich"))))</f>
        <v>42248</v>
      </c>
      <c r="R67" t="str">
        <f t="shared" ref="R67:R130" si="20">IF(DATE(YEAR(Geburtstag)+63,MONTH(Geburtstag)+VLOOKUP(L67,Parameterliste,Para_Vorz_Zug,TRUE)+M67,1)&gt;Q67,"Ausnahme","")</f>
        <v/>
      </c>
      <c r="S67" s="40" t="str">
        <f t="shared" ref="S67:S130" si="21">IF(Q67="nicht möglich","",INT(DATEDIF(Geburtstag,Q67,"m")/12)&amp;" Jahren"&amp;IF(MOD(DATEDIF(Geburtstag,Q67,"m"),12)=0,""," und "&amp;MOD(DATEDIF(Geburtstag,Q67,"m"),12)&amp;" Monat"&amp;IF(MOD(DATEDIF(Geburtstag,Q67,"m"),12)=1,"","en")))</f>
        <v>63 Jahren</v>
      </c>
    </row>
    <row r="68" spans="1:19" x14ac:dyDescent="0.2">
      <c r="A68">
        <v>2094</v>
      </c>
      <c r="B68" t="s">
        <v>180</v>
      </c>
      <c r="C68" t="s">
        <v>190</v>
      </c>
      <c r="D68" s="28">
        <v>23367</v>
      </c>
      <c r="E68" t="s">
        <v>30</v>
      </c>
      <c r="F68" t="s">
        <v>135</v>
      </c>
      <c r="G68" t="s">
        <v>67</v>
      </c>
      <c r="H68" t="s">
        <v>44</v>
      </c>
      <c r="I68">
        <v>0</v>
      </c>
      <c r="L68" s="37">
        <f t="shared" si="14"/>
        <v>196312</v>
      </c>
      <c r="M68" s="38">
        <f t="shared" si="15"/>
        <v>1</v>
      </c>
      <c r="N68" s="41">
        <f t="shared" si="16"/>
        <v>47788</v>
      </c>
      <c r="O68" t="str">
        <f t="shared" si="17"/>
        <v/>
      </c>
      <c r="P68" s="40" t="str">
        <f t="shared" si="18"/>
        <v>66 Jahren und 10 Monaten</v>
      </c>
      <c r="Q68" s="41">
        <f t="shared" si="19"/>
        <v>46388</v>
      </c>
      <c r="R68" t="str">
        <f t="shared" si="20"/>
        <v/>
      </c>
      <c r="S68" s="40" t="str">
        <f t="shared" si="21"/>
        <v>63 Jahren</v>
      </c>
    </row>
    <row r="69" spans="1:19" x14ac:dyDescent="0.2">
      <c r="A69">
        <v>2114</v>
      </c>
      <c r="B69" t="s">
        <v>49</v>
      </c>
      <c r="C69" t="s">
        <v>191</v>
      </c>
      <c r="D69" s="28">
        <v>22417</v>
      </c>
      <c r="E69" t="s">
        <v>30</v>
      </c>
      <c r="F69" t="s">
        <v>100</v>
      </c>
      <c r="G69" t="s">
        <v>27</v>
      </c>
      <c r="H69" t="s">
        <v>44</v>
      </c>
      <c r="I69">
        <v>0</v>
      </c>
      <c r="L69" s="37">
        <f t="shared" si="14"/>
        <v>196105</v>
      </c>
      <c r="M69" s="38">
        <f t="shared" si="15"/>
        <v>1</v>
      </c>
      <c r="N69" s="41">
        <f t="shared" si="16"/>
        <v>46722</v>
      </c>
      <c r="O69" t="str">
        <f t="shared" si="17"/>
        <v/>
      </c>
      <c r="P69" s="40" t="str">
        <f t="shared" si="18"/>
        <v>66 Jahren und 6 Monaten</v>
      </c>
      <c r="Q69" s="41">
        <f t="shared" si="19"/>
        <v>45444</v>
      </c>
      <c r="R69" t="str">
        <f t="shared" si="20"/>
        <v/>
      </c>
      <c r="S69" s="40" t="str">
        <f t="shared" si="21"/>
        <v>63 Jahren</v>
      </c>
    </row>
    <row r="70" spans="1:19" x14ac:dyDescent="0.2">
      <c r="A70">
        <v>2115</v>
      </c>
      <c r="B70" t="s">
        <v>146</v>
      </c>
      <c r="C70" t="s">
        <v>192</v>
      </c>
      <c r="D70" s="28">
        <v>25640</v>
      </c>
      <c r="E70" t="s">
        <v>25</v>
      </c>
      <c r="F70" t="s">
        <v>86</v>
      </c>
      <c r="G70" t="s">
        <v>70</v>
      </c>
      <c r="H70" t="s">
        <v>44</v>
      </c>
      <c r="I70">
        <v>0</v>
      </c>
      <c r="L70" s="37">
        <f t="shared" si="14"/>
        <v>197003</v>
      </c>
      <c r="M70" s="38">
        <f t="shared" si="15"/>
        <v>1</v>
      </c>
      <c r="N70" s="41">
        <f t="shared" si="16"/>
        <v>50131</v>
      </c>
      <c r="O70" t="str">
        <f t="shared" si="17"/>
        <v/>
      </c>
      <c r="P70" s="40" t="str">
        <f t="shared" si="18"/>
        <v>67 Jahren</v>
      </c>
      <c r="Q70" s="41">
        <f t="shared" si="19"/>
        <v>48670</v>
      </c>
      <c r="R70" t="str">
        <f t="shared" si="20"/>
        <v/>
      </c>
      <c r="S70" s="40" t="str">
        <f t="shared" si="21"/>
        <v>63 Jahren</v>
      </c>
    </row>
    <row r="71" spans="1:19" x14ac:dyDescent="0.2">
      <c r="A71">
        <v>2117</v>
      </c>
      <c r="B71" t="s">
        <v>193</v>
      </c>
      <c r="C71" t="s">
        <v>194</v>
      </c>
      <c r="D71" s="28">
        <v>24268</v>
      </c>
      <c r="E71" t="s">
        <v>30</v>
      </c>
      <c r="F71" t="s">
        <v>195</v>
      </c>
      <c r="G71" t="s">
        <v>27</v>
      </c>
      <c r="H71" t="s">
        <v>44</v>
      </c>
      <c r="I71">
        <v>0</v>
      </c>
      <c r="L71" s="37">
        <f t="shared" si="14"/>
        <v>196606</v>
      </c>
      <c r="M71" s="38">
        <f t="shared" si="15"/>
        <v>1</v>
      </c>
      <c r="N71" s="41">
        <f t="shared" si="16"/>
        <v>48761</v>
      </c>
      <c r="O71" t="str">
        <f t="shared" si="17"/>
        <v/>
      </c>
      <c r="P71" s="40" t="str">
        <f t="shared" si="18"/>
        <v>67 Jahren</v>
      </c>
      <c r="Q71" s="41">
        <f t="shared" si="19"/>
        <v>47300</v>
      </c>
      <c r="R71" t="str">
        <f t="shared" si="20"/>
        <v/>
      </c>
      <c r="S71" s="40" t="str">
        <f t="shared" si="21"/>
        <v>63 Jahren</v>
      </c>
    </row>
    <row r="72" spans="1:19" x14ac:dyDescent="0.2">
      <c r="A72">
        <v>2123</v>
      </c>
      <c r="B72" t="s">
        <v>196</v>
      </c>
      <c r="C72" t="s">
        <v>197</v>
      </c>
      <c r="D72" s="28">
        <v>18004</v>
      </c>
      <c r="E72" t="s">
        <v>25</v>
      </c>
      <c r="F72" t="s">
        <v>198</v>
      </c>
      <c r="G72" t="s">
        <v>169</v>
      </c>
      <c r="H72" t="s">
        <v>44</v>
      </c>
      <c r="I72">
        <v>0</v>
      </c>
      <c r="L72" s="37">
        <f t="shared" si="14"/>
        <v>194904</v>
      </c>
      <c r="M72" s="38">
        <f t="shared" si="15"/>
        <v>1</v>
      </c>
      <c r="N72" s="41">
        <f t="shared" si="16"/>
        <v>41760</v>
      </c>
      <c r="O72" t="str">
        <f t="shared" si="17"/>
        <v>Ausnahme</v>
      </c>
      <c r="P72" s="40" t="str">
        <f t="shared" si="18"/>
        <v>65 Jahren</v>
      </c>
      <c r="Q72" s="41">
        <f t="shared" si="19"/>
        <v>39934</v>
      </c>
      <c r="R72" t="str">
        <f t="shared" si="20"/>
        <v>Ausnahme</v>
      </c>
      <c r="S72" s="40" t="str">
        <f t="shared" si="21"/>
        <v>60 Jahren</v>
      </c>
    </row>
    <row r="73" spans="1:19" x14ac:dyDescent="0.2">
      <c r="A73">
        <v>2145</v>
      </c>
      <c r="B73" t="s">
        <v>77</v>
      </c>
      <c r="C73" t="s">
        <v>199</v>
      </c>
      <c r="D73" s="28">
        <v>23057</v>
      </c>
      <c r="E73" t="s">
        <v>25</v>
      </c>
      <c r="F73" t="s">
        <v>42</v>
      </c>
      <c r="G73" t="s">
        <v>158</v>
      </c>
      <c r="H73" t="s">
        <v>44</v>
      </c>
      <c r="I73">
        <v>0</v>
      </c>
      <c r="L73" s="37">
        <f t="shared" si="14"/>
        <v>196302</v>
      </c>
      <c r="M73" s="38">
        <f t="shared" si="15"/>
        <v>1</v>
      </c>
      <c r="N73" s="41">
        <f t="shared" si="16"/>
        <v>47484</v>
      </c>
      <c r="O73" t="str">
        <f t="shared" si="17"/>
        <v/>
      </c>
      <c r="P73" s="40" t="str">
        <f t="shared" si="18"/>
        <v>66 Jahren und 10 Monaten</v>
      </c>
      <c r="Q73" s="41">
        <f t="shared" si="19"/>
        <v>46082</v>
      </c>
      <c r="R73" t="str">
        <f t="shared" si="20"/>
        <v/>
      </c>
      <c r="S73" s="40" t="str">
        <f t="shared" si="21"/>
        <v>63 Jahren</v>
      </c>
    </row>
    <row r="74" spans="1:19" x14ac:dyDescent="0.2">
      <c r="A74">
        <v>2152</v>
      </c>
      <c r="B74" t="s">
        <v>200</v>
      </c>
      <c r="C74" t="s">
        <v>201</v>
      </c>
      <c r="D74" s="28">
        <v>24416</v>
      </c>
      <c r="E74" t="s">
        <v>30</v>
      </c>
      <c r="F74" t="s">
        <v>171</v>
      </c>
      <c r="G74" t="s">
        <v>158</v>
      </c>
      <c r="H74" t="s">
        <v>44</v>
      </c>
      <c r="I74">
        <v>0</v>
      </c>
      <c r="L74" s="37">
        <f t="shared" si="14"/>
        <v>196611</v>
      </c>
      <c r="M74" s="38">
        <f t="shared" si="15"/>
        <v>1</v>
      </c>
      <c r="N74" s="41">
        <f t="shared" si="16"/>
        <v>48914</v>
      </c>
      <c r="O74" t="str">
        <f t="shared" si="17"/>
        <v/>
      </c>
      <c r="P74" s="40" t="str">
        <f t="shared" si="18"/>
        <v>67 Jahren</v>
      </c>
      <c r="Q74" s="41">
        <f t="shared" si="19"/>
        <v>47453</v>
      </c>
      <c r="R74" t="str">
        <f t="shared" si="20"/>
        <v/>
      </c>
      <c r="S74" s="40" t="str">
        <f t="shared" si="21"/>
        <v>63 Jahren</v>
      </c>
    </row>
    <row r="75" spans="1:19" x14ac:dyDescent="0.2">
      <c r="A75">
        <v>2197</v>
      </c>
      <c r="B75" t="s">
        <v>28</v>
      </c>
      <c r="C75" t="s">
        <v>202</v>
      </c>
      <c r="D75" s="28">
        <v>23136</v>
      </c>
      <c r="E75" t="s">
        <v>30</v>
      </c>
      <c r="F75" t="s">
        <v>203</v>
      </c>
      <c r="G75" t="s">
        <v>169</v>
      </c>
      <c r="H75" t="s">
        <v>44</v>
      </c>
      <c r="I75">
        <v>0</v>
      </c>
      <c r="L75" s="37">
        <f t="shared" si="14"/>
        <v>196305</v>
      </c>
      <c r="M75" s="38">
        <f t="shared" si="15"/>
        <v>1</v>
      </c>
      <c r="N75" s="41">
        <f t="shared" si="16"/>
        <v>47574</v>
      </c>
      <c r="O75" t="str">
        <f t="shared" si="17"/>
        <v/>
      </c>
      <c r="P75" s="40" t="str">
        <f t="shared" si="18"/>
        <v>66 Jahren und 10 Monaten</v>
      </c>
      <c r="Q75" s="41">
        <f t="shared" si="19"/>
        <v>46174</v>
      </c>
      <c r="R75" t="str">
        <f t="shared" si="20"/>
        <v/>
      </c>
      <c r="S75" s="40" t="str">
        <f t="shared" si="21"/>
        <v>63 Jahren</v>
      </c>
    </row>
    <row r="76" spans="1:19" x14ac:dyDescent="0.2">
      <c r="A76">
        <v>2203</v>
      </c>
      <c r="B76" t="s">
        <v>204</v>
      </c>
      <c r="C76" t="s">
        <v>205</v>
      </c>
      <c r="D76" s="28">
        <v>19692</v>
      </c>
      <c r="E76" t="s">
        <v>30</v>
      </c>
      <c r="F76" t="s">
        <v>206</v>
      </c>
      <c r="G76" t="s">
        <v>27</v>
      </c>
      <c r="H76" t="s">
        <v>44</v>
      </c>
      <c r="I76">
        <v>0</v>
      </c>
      <c r="L76" s="37">
        <f t="shared" si="14"/>
        <v>195311</v>
      </c>
      <c r="M76" s="38">
        <f t="shared" si="15"/>
        <v>1</v>
      </c>
      <c r="N76" s="41">
        <f t="shared" si="16"/>
        <v>43647</v>
      </c>
      <c r="O76" t="str">
        <f t="shared" si="17"/>
        <v/>
      </c>
      <c r="P76" s="40" t="str">
        <f t="shared" si="18"/>
        <v>65 Jahren und 7 Monaten</v>
      </c>
      <c r="Q76" s="41">
        <f t="shared" si="19"/>
        <v>42705</v>
      </c>
      <c r="R76" t="str">
        <f t="shared" si="20"/>
        <v/>
      </c>
      <c r="S76" s="40" t="str">
        <f t="shared" si="21"/>
        <v>63 Jahren</v>
      </c>
    </row>
    <row r="77" spans="1:19" x14ac:dyDescent="0.2">
      <c r="A77">
        <v>2209</v>
      </c>
      <c r="B77" t="s">
        <v>207</v>
      </c>
      <c r="C77" t="s">
        <v>208</v>
      </c>
      <c r="D77" s="28">
        <v>23172</v>
      </c>
      <c r="E77" t="s">
        <v>25</v>
      </c>
      <c r="F77" t="s">
        <v>135</v>
      </c>
      <c r="G77" t="s">
        <v>158</v>
      </c>
      <c r="H77" t="s">
        <v>44</v>
      </c>
      <c r="I77">
        <v>0</v>
      </c>
      <c r="L77" s="37">
        <f t="shared" si="14"/>
        <v>196306</v>
      </c>
      <c r="M77" s="38">
        <f t="shared" si="15"/>
        <v>1</v>
      </c>
      <c r="N77" s="41">
        <f t="shared" si="16"/>
        <v>47604</v>
      </c>
      <c r="O77" t="str">
        <f t="shared" si="17"/>
        <v/>
      </c>
      <c r="P77" s="40" t="str">
        <f t="shared" si="18"/>
        <v>66 Jahren und 10 Monaten</v>
      </c>
      <c r="Q77" s="41">
        <f t="shared" si="19"/>
        <v>46204</v>
      </c>
      <c r="R77" t="str">
        <f t="shared" si="20"/>
        <v/>
      </c>
      <c r="S77" s="40" t="str">
        <f t="shared" si="21"/>
        <v>63 Jahren</v>
      </c>
    </row>
    <row r="78" spans="1:19" x14ac:dyDescent="0.2">
      <c r="A78">
        <v>2219</v>
      </c>
      <c r="B78" t="s">
        <v>193</v>
      </c>
      <c r="C78" t="s">
        <v>209</v>
      </c>
      <c r="D78" s="28">
        <v>24497</v>
      </c>
      <c r="E78" t="s">
        <v>30</v>
      </c>
      <c r="F78" t="s">
        <v>135</v>
      </c>
      <c r="G78" t="s">
        <v>39</v>
      </c>
      <c r="H78" t="s">
        <v>44</v>
      </c>
      <c r="I78">
        <v>50</v>
      </c>
      <c r="L78" s="37">
        <f t="shared" si="14"/>
        <v>196701</v>
      </c>
      <c r="M78" s="38">
        <f t="shared" si="15"/>
        <v>1</v>
      </c>
      <c r="N78" s="41">
        <f t="shared" si="16"/>
        <v>48245</v>
      </c>
      <c r="O78" t="str">
        <f t="shared" si="17"/>
        <v>Ausnahme</v>
      </c>
      <c r="P78" s="40" t="str">
        <f t="shared" si="18"/>
        <v>65 Jahren</v>
      </c>
      <c r="Q78" s="41">
        <f t="shared" si="19"/>
        <v>47150</v>
      </c>
      <c r="R78" t="str">
        <f t="shared" si="20"/>
        <v>Ausnahme</v>
      </c>
      <c r="S78" s="40" t="str">
        <f t="shared" si="21"/>
        <v>62 Jahren</v>
      </c>
    </row>
    <row r="79" spans="1:19" x14ac:dyDescent="0.2">
      <c r="A79">
        <v>2234</v>
      </c>
      <c r="B79" t="s">
        <v>146</v>
      </c>
      <c r="C79" t="s">
        <v>210</v>
      </c>
      <c r="D79" s="28">
        <v>23495</v>
      </c>
      <c r="E79" t="s">
        <v>30</v>
      </c>
      <c r="F79" t="s">
        <v>211</v>
      </c>
      <c r="G79" t="s">
        <v>43</v>
      </c>
      <c r="H79" t="s">
        <v>44</v>
      </c>
      <c r="I79">
        <v>0</v>
      </c>
      <c r="L79" s="37">
        <f t="shared" si="14"/>
        <v>196404</v>
      </c>
      <c r="M79" s="38">
        <f t="shared" si="15"/>
        <v>1</v>
      </c>
      <c r="N79" s="41">
        <f t="shared" si="16"/>
        <v>47969</v>
      </c>
      <c r="O79" t="str">
        <f t="shared" si="17"/>
        <v/>
      </c>
      <c r="P79" s="40" t="str">
        <f t="shared" si="18"/>
        <v>67 Jahren</v>
      </c>
      <c r="Q79" s="41">
        <f t="shared" si="19"/>
        <v>46508</v>
      </c>
      <c r="R79" t="str">
        <f t="shared" si="20"/>
        <v/>
      </c>
      <c r="S79" s="40" t="str">
        <f t="shared" si="21"/>
        <v>63 Jahren</v>
      </c>
    </row>
    <row r="80" spans="1:19" x14ac:dyDescent="0.2">
      <c r="A80">
        <v>2239</v>
      </c>
      <c r="B80" t="s">
        <v>53</v>
      </c>
      <c r="C80" t="s">
        <v>212</v>
      </c>
      <c r="D80" s="28">
        <v>23383</v>
      </c>
      <c r="E80" t="s">
        <v>30</v>
      </c>
      <c r="F80" t="s">
        <v>213</v>
      </c>
      <c r="G80" t="s">
        <v>39</v>
      </c>
      <c r="H80" t="s">
        <v>44</v>
      </c>
      <c r="I80">
        <v>0</v>
      </c>
      <c r="L80" s="37">
        <f t="shared" si="14"/>
        <v>196401</v>
      </c>
      <c r="M80" s="38">
        <f t="shared" si="15"/>
        <v>1</v>
      </c>
      <c r="N80" s="41">
        <f t="shared" si="16"/>
        <v>47880</v>
      </c>
      <c r="O80" t="str">
        <f t="shared" si="17"/>
        <v/>
      </c>
      <c r="P80" s="40" t="str">
        <f t="shared" si="18"/>
        <v>67 Jahren</v>
      </c>
      <c r="Q80" s="41">
        <f t="shared" si="19"/>
        <v>46419</v>
      </c>
      <c r="R80" t="str">
        <f t="shared" si="20"/>
        <v/>
      </c>
      <c r="S80" s="40" t="str">
        <f t="shared" si="21"/>
        <v>63 Jahren</v>
      </c>
    </row>
    <row r="81" spans="1:19" x14ac:dyDescent="0.2">
      <c r="A81">
        <v>2269</v>
      </c>
      <c r="B81" t="s">
        <v>103</v>
      </c>
      <c r="C81" t="s">
        <v>214</v>
      </c>
      <c r="D81" s="28">
        <v>27200</v>
      </c>
      <c r="E81" t="s">
        <v>25</v>
      </c>
      <c r="F81" t="s">
        <v>35</v>
      </c>
      <c r="G81" t="s">
        <v>158</v>
      </c>
      <c r="H81" t="s">
        <v>44</v>
      </c>
      <c r="I81">
        <v>0</v>
      </c>
      <c r="L81" s="37">
        <f t="shared" si="14"/>
        <v>197406</v>
      </c>
      <c r="M81" s="38">
        <f t="shared" si="15"/>
        <v>1</v>
      </c>
      <c r="N81" s="41">
        <f t="shared" si="16"/>
        <v>51683</v>
      </c>
      <c r="O81" t="str">
        <f t="shared" si="17"/>
        <v/>
      </c>
      <c r="P81" s="40" t="str">
        <f t="shared" si="18"/>
        <v>67 Jahren</v>
      </c>
      <c r="Q81" s="41">
        <f t="shared" si="19"/>
        <v>50222</v>
      </c>
      <c r="R81" t="str">
        <f t="shared" si="20"/>
        <v/>
      </c>
      <c r="S81" s="40" t="str">
        <f t="shared" si="21"/>
        <v>63 Jahren</v>
      </c>
    </row>
    <row r="82" spans="1:19" x14ac:dyDescent="0.2">
      <c r="A82">
        <v>2271</v>
      </c>
      <c r="B82" t="s">
        <v>215</v>
      </c>
      <c r="C82" t="s">
        <v>216</v>
      </c>
      <c r="D82" s="28">
        <v>22530</v>
      </c>
      <c r="E82" t="s">
        <v>30</v>
      </c>
      <c r="F82" t="s">
        <v>217</v>
      </c>
      <c r="G82" t="s">
        <v>27</v>
      </c>
      <c r="H82" t="s">
        <v>44</v>
      </c>
      <c r="I82">
        <v>0</v>
      </c>
      <c r="L82" s="37">
        <f t="shared" si="14"/>
        <v>196109</v>
      </c>
      <c r="M82" s="38">
        <f t="shared" si="15"/>
        <v>1</v>
      </c>
      <c r="N82" s="41">
        <f t="shared" si="16"/>
        <v>46844</v>
      </c>
      <c r="O82" t="str">
        <f t="shared" si="17"/>
        <v/>
      </c>
      <c r="P82" s="40" t="str">
        <f t="shared" si="18"/>
        <v>66 Jahren und 6 Monaten</v>
      </c>
      <c r="Q82" s="41">
        <f t="shared" si="19"/>
        <v>45566</v>
      </c>
      <c r="R82" t="str">
        <f t="shared" si="20"/>
        <v/>
      </c>
      <c r="S82" s="40" t="str">
        <f t="shared" si="21"/>
        <v>63 Jahren</v>
      </c>
    </row>
    <row r="83" spans="1:19" x14ac:dyDescent="0.2">
      <c r="A83">
        <v>2341</v>
      </c>
      <c r="B83" t="s">
        <v>218</v>
      </c>
      <c r="C83" t="s">
        <v>219</v>
      </c>
      <c r="D83" s="28">
        <v>22516</v>
      </c>
      <c r="E83" t="s">
        <v>30</v>
      </c>
      <c r="F83" t="s">
        <v>148</v>
      </c>
      <c r="G83" t="s">
        <v>48</v>
      </c>
      <c r="H83" t="s">
        <v>44</v>
      </c>
      <c r="I83">
        <v>0</v>
      </c>
      <c r="L83" s="37">
        <f t="shared" si="14"/>
        <v>196108</v>
      </c>
      <c r="M83" s="38">
        <f t="shared" si="15"/>
        <v>1</v>
      </c>
      <c r="N83" s="41">
        <f t="shared" si="16"/>
        <v>46813</v>
      </c>
      <c r="O83" t="str">
        <f t="shared" si="17"/>
        <v/>
      </c>
      <c r="P83" s="40" t="str">
        <f t="shared" si="18"/>
        <v>66 Jahren und 6 Monaten</v>
      </c>
      <c r="Q83" s="41">
        <f t="shared" si="19"/>
        <v>45536</v>
      </c>
      <c r="R83" t="str">
        <f t="shared" si="20"/>
        <v/>
      </c>
      <c r="S83" s="40" t="str">
        <f t="shared" si="21"/>
        <v>63 Jahren</v>
      </c>
    </row>
    <row r="84" spans="1:19" x14ac:dyDescent="0.2">
      <c r="A84">
        <v>2342</v>
      </c>
      <c r="B84" t="s">
        <v>220</v>
      </c>
      <c r="C84" t="s">
        <v>221</v>
      </c>
      <c r="D84" s="28">
        <v>25165</v>
      </c>
      <c r="E84" t="s">
        <v>30</v>
      </c>
      <c r="F84" t="s">
        <v>58</v>
      </c>
      <c r="G84" t="s">
        <v>222</v>
      </c>
      <c r="H84" t="s">
        <v>44</v>
      </c>
      <c r="I84">
        <v>0</v>
      </c>
      <c r="L84" s="37">
        <f t="shared" si="14"/>
        <v>196811</v>
      </c>
      <c r="M84" s="38">
        <f t="shared" si="15"/>
        <v>1</v>
      </c>
      <c r="N84" s="41">
        <f t="shared" si="16"/>
        <v>49644</v>
      </c>
      <c r="O84" t="str">
        <f t="shared" si="17"/>
        <v/>
      </c>
      <c r="P84" s="40" t="str">
        <f t="shared" si="18"/>
        <v>67 Jahren</v>
      </c>
      <c r="Q84" s="41">
        <f t="shared" si="19"/>
        <v>48183</v>
      </c>
      <c r="R84" t="str">
        <f t="shared" si="20"/>
        <v/>
      </c>
      <c r="S84" s="40" t="str">
        <f t="shared" si="21"/>
        <v>63 Jahren</v>
      </c>
    </row>
    <row r="85" spans="1:19" x14ac:dyDescent="0.2">
      <c r="A85">
        <v>2372</v>
      </c>
      <c r="B85" t="s">
        <v>223</v>
      </c>
      <c r="C85" t="s">
        <v>224</v>
      </c>
      <c r="D85" s="28">
        <v>23275</v>
      </c>
      <c r="E85" t="s">
        <v>25</v>
      </c>
      <c r="F85" t="s">
        <v>47</v>
      </c>
      <c r="G85" t="s">
        <v>225</v>
      </c>
      <c r="H85" t="s">
        <v>44</v>
      </c>
      <c r="I85">
        <v>0</v>
      </c>
      <c r="L85" s="37">
        <f t="shared" si="14"/>
        <v>196309</v>
      </c>
      <c r="M85" s="38">
        <f t="shared" si="15"/>
        <v>1</v>
      </c>
      <c r="N85" s="41">
        <f t="shared" si="16"/>
        <v>47696</v>
      </c>
      <c r="O85" t="str">
        <f t="shared" si="17"/>
        <v/>
      </c>
      <c r="P85" s="40" t="str">
        <f t="shared" si="18"/>
        <v>66 Jahren und 10 Monaten</v>
      </c>
      <c r="Q85" s="41">
        <f t="shared" si="19"/>
        <v>46296</v>
      </c>
      <c r="R85" t="str">
        <f t="shared" si="20"/>
        <v/>
      </c>
      <c r="S85" s="40" t="str">
        <f t="shared" si="21"/>
        <v>63 Jahren</v>
      </c>
    </row>
    <row r="86" spans="1:19" x14ac:dyDescent="0.2">
      <c r="A86">
        <v>2389</v>
      </c>
      <c r="B86" t="s">
        <v>146</v>
      </c>
      <c r="C86" t="s">
        <v>226</v>
      </c>
      <c r="D86" s="28">
        <v>27405</v>
      </c>
      <c r="E86" t="s">
        <v>30</v>
      </c>
      <c r="F86" t="s">
        <v>227</v>
      </c>
      <c r="G86" t="s">
        <v>27</v>
      </c>
      <c r="H86" t="s">
        <v>44</v>
      </c>
      <c r="I86">
        <v>0</v>
      </c>
      <c r="L86" s="37">
        <f t="shared" si="14"/>
        <v>197501</v>
      </c>
      <c r="M86" s="38">
        <f t="shared" si="15"/>
        <v>1</v>
      </c>
      <c r="N86" s="41">
        <f t="shared" si="16"/>
        <v>51898</v>
      </c>
      <c r="O86" t="str">
        <f t="shared" si="17"/>
        <v/>
      </c>
      <c r="P86" s="40" t="str">
        <f t="shared" si="18"/>
        <v>67 Jahren</v>
      </c>
      <c r="Q86" s="41">
        <f t="shared" si="19"/>
        <v>50437</v>
      </c>
      <c r="R86" t="str">
        <f t="shared" si="20"/>
        <v/>
      </c>
      <c r="S86" s="40" t="str">
        <f t="shared" si="21"/>
        <v>63 Jahren</v>
      </c>
    </row>
    <row r="87" spans="1:19" x14ac:dyDescent="0.2">
      <c r="A87">
        <v>2399</v>
      </c>
      <c r="B87" t="s">
        <v>204</v>
      </c>
      <c r="C87" t="s">
        <v>228</v>
      </c>
      <c r="D87" s="28">
        <v>25681</v>
      </c>
      <c r="E87" t="s">
        <v>30</v>
      </c>
      <c r="F87" t="s">
        <v>229</v>
      </c>
      <c r="G87" t="s">
        <v>158</v>
      </c>
      <c r="H87" t="s">
        <v>44</v>
      </c>
      <c r="I87">
        <v>0</v>
      </c>
      <c r="L87" s="37">
        <f t="shared" si="14"/>
        <v>197004</v>
      </c>
      <c r="M87" s="38">
        <f t="shared" si="15"/>
        <v>1</v>
      </c>
      <c r="N87" s="41">
        <f t="shared" si="16"/>
        <v>50161</v>
      </c>
      <c r="O87" t="str">
        <f t="shared" si="17"/>
        <v/>
      </c>
      <c r="P87" s="40" t="str">
        <f t="shared" si="18"/>
        <v>67 Jahren</v>
      </c>
      <c r="Q87" s="41">
        <f t="shared" si="19"/>
        <v>48700</v>
      </c>
      <c r="R87" t="str">
        <f t="shared" si="20"/>
        <v/>
      </c>
      <c r="S87" s="40" t="str">
        <f t="shared" si="21"/>
        <v>63 Jahren</v>
      </c>
    </row>
    <row r="88" spans="1:19" x14ac:dyDescent="0.2">
      <c r="A88">
        <v>2401</v>
      </c>
      <c r="B88" t="s">
        <v>156</v>
      </c>
      <c r="C88" t="s">
        <v>230</v>
      </c>
      <c r="D88" s="28">
        <v>23855</v>
      </c>
      <c r="E88" t="s">
        <v>30</v>
      </c>
      <c r="F88" t="s">
        <v>198</v>
      </c>
      <c r="G88" t="s">
        <v>98</v>
      </c>
      <c r="H88" t="s">
        <v>44</v>
      </c>
      <c r="I88">
        <v>0</v>
      </c>
      <c r="L88" s="37">
        <f t="shared" si="14"/>
        <v>196504</v>
      </c>
      <c r="M88" s="38">
        <f t="shared" si="15"/>
        <v>1</v>
      </c>
      <c r="N88" s="41">
        <f t="shared" si="16"/>
        <v>48335</v>
      </c>
      <c r="O88" t="str">
        <f t="shared" si="17"/>
        <v/>
      </c>
      <c r="P88" s="40" t="str">
        <f t="shared" si="18"/>
        <v>67 Jahren</v>
      </c>
      <c r="Q88" s="41">
        <f t="shared" si="19"/>
        <v>46874</v>
      </c>
      <c r="R88" t="str">
        <f t="shared" si="20"/>
        <v/>
      </c>
      <c r="S88" s="40" t="str">
        <f t="shared" si="21"/>
        <v>63 Jahren</v>
      </c>
    </row>
    <row r="89" spans="1:19" x14ac:dyDescent="0.2">
      <c r="A89">
        <v>2429</v>
      </c>
      <c r="B89" t="s">
        <v>231</v>
      </c>
      <c r="C89" t="s">
        <v>232</v>
      </c>
      <c r="D89" s="28">
        <v>27601</v>
      </c>
      <c r="E89" t="s">
        <v>25</v>
      </c>
      <c r="F89" t="s">
        <v>119</v>
      </c>
      <c r="G89" t="s">
        <v>158</v>
      </c>
      <c r="H89" t="s">
        <v>44</v>
      </c>
      <c r="I89">
        <v>0</v>
      </c>
      <c r="L89" s="37">
        <f t="shared" si="14"/>
        <v>197507</v>
      </c>
      <c r="M89" s="38">
        <f t="shared" si="15"/>
        <v>1</v>
      </c>
      <c r="N89" s="41">
        <f t="shared" si="16"/>
        <v>52079</v>
      </c>
      <c r="O89" t="str">
        <f t="shared" si="17"/>
        <v/>
      </c>
      <c r="P89" s="40" t="str">
        <f t="shared" si="18"/>
        <v>67 Jahren</v>
      </c>
      <c r="Q89" s="41">
        <f t="shared" si="19"/>
        <v>50618</v>
      </c>
      <c r="R89" t="str">
        <f t="shared" si="20"/>
        <v/>
      </c>
      <c r="S89" s="40" t="str">
        <f t="shared" si="21"/>
        <v>63 Jahren</v>
      </c>
    </row>
    <row r="90" spans="1:19" x14ac:dyDescent="0.2">
      <c r="A90">
        <v>2430</v>
      </c>
      <c r="B90" t="s">
        <v>233</v>
      </c>
      <c r="C90" t="s">
        <v>234</v>
      </c>
      <c r="D90" s="28">
        <v>23779</v>
      </c>
      <c r="E90" t="s">
        <v>30</v>
      </c>
      <c r="F90" t="s">
        <v>235</v>
      </c>
      <c r="G90" t="s">
        <v>225</v>
      </c>
      <c r="H90" t="s">
        <v>44</v>
      </c>
      <c r="I90">
        <v>0</v>
      </c>
      <c r="L90" s="37">
        <f t="shared" si="14"/>
        <v>196502</v>
      </c>
      <c r="M90" s="38">
        <f t="shared" si="15"/>
        <v>1</v>
      </c>
      <c r="N90" s="41">
        <f t="shared" si="16"/>
        <v>48274</v>
      </c>
      <c r="O90" t="str">
        <f t="shared" si="17"/>
        <v/>
      </c>
      <c r="P90" s="40" t="str">
        <f t="shared" si="18"/>
        <v>67 Jahren</v>
      </c>
      <c r="Q90" s="41">
        <f t="shared" si="19"/>
        <v>46813</v>
      </c>
      <c r="R90" t="str">
        <f t="shared" si="20"/>
        <v/>
      </c>
      <c r="S90" s="40" t="str">
        <f t="shared" si="21"/>
        <v>63 Jahren</v>
      </c>
    </row>
    <row r="91" spans="1:19" x14ac:dyDescent="0.2">
      <c r="A91">
        <v>2444</v>
      </c>
      <c r="B91" t="s">
        <v>40</v>
      </c>
      <c r="C91" t="s">
        <v>236</v>
      </c>
      <c r="D91" s="28">
        <v>26547</v>
      </c>
      <c r="E91" t="s">
        <v>30</v>
      </c>
      <c r="F91" t="s">
        <v>237</v>
      </c>
      <c r="G91" t="s">
        <v>225</v>
      </c>
      <c r="H91" t="s">
        <v>44</v>
      </c>
      <c r="I91">
        <v>0</v>
      </c>
      <c r="L91" s="37">
        <f t="shared" si="14"/>
        <v>197209</v>
      </c>
      <c r="M91" s="38">
        <f t="shared" si="15"/>
        <v>1</v>
      </c>
      <c r="N91" s="41">
        <f t="shared" si="16"/>
        <v>51044</v>
      </c>
      <c r="O91" t="str">
        <f t="shared" si="17"/>
        <v/>
      </c>
      <c r="P91" s="40" t="str">
        <f t="shared" si="18"/>
        <v>67 Jahren</v>
      </c>
      <c r="Q91" s="41">
        <f t="shared" si="19"/>
        <v>49583</v>
      </c>
      <c r="R91" t="str">
        <f t="shared" si="20"/>
        <v/>
      </c>
      <c r="S91" s="40" t="str">
        <f t="shared" si="21"/>
        <v>63 Jahren</v>
      </c>
    </row>
    <row r="92" spans="1:19" x14ac:dyDescent="0.2">
      <c r="A92">
        <v>2446</v>
      </c>
      <c r="B92" t="s">
        <v>238</v>
      </c>
      <c r="C92" t="s">
        <v>239</v>
      </c>
      <c r="D92" s="28">
        <v>34706</v>
      </c>
      <c r="E92" t="s">
        <v>30</v>
      </c>
      <c r="F92" t="s">
        <v>35</v>
      </c>
      <c r="G92" t="s">
        <v>240</v>
      </c>
      <c r="H92" t="s">
        <v>44</v>
      </c>
      <c r="I92">
        <v>0</v>
      </c>
      <c r="L92" s="37">
        <f t="shared" si="14"/>
        <v>199501</v>
      </c>
      <c r="M92" s="38">
        <f t="shared" si="15"/>
        <v>1</v>
      </c>
      <c r="N92" s="41">
        <f t="shared" si="16"/>
        <v>59203</v>
      </c>
      <c r="O92" t="str">
        <f t="shared" si="17"/>
        <v/>
      </c>
      <c r="P92" s="40" t="str">
        <f t="shared" si="18"/>
        <v>67 Jahren</v>
      </c>
      <c r="Q92" s="41">
        <f t="shared" si="19"/>
        <v>57742</v>
      </c>
      <c r="R92" t="str">
        <f t="shared" si="20"/>
        <v/>
      </c>
      <c r="S92" s="40" t="str">
        <f t="shared" si="21"/>
        <v>63 Jahren</v>
      </c>
    </row>
    <row r="93" spans="1:19" x14ac:dyDescent="0.2">
      <c r="A93">
        <v>2449</v>
      </c>
      <c r="B93" t="s">
        <v>241</v>
      </c>
      <c r="C93" t="s">
        <v>242</v>
      </c>
      <c r="D93" s="28">
        <v>25906</v>
      </c>
      <c r="E93" t="s">
        <v>30</v>
      </c>
      <c r="F93" t="s">
        <v>42</v>
      </c>
      <c r="G93" t="s">
        <v>243</v>
      </c>
      <c r="H93" t="s">
        <v>44</v>
      </c>
      <c r="I93">
        <v>0</v>
      </c>
      <c r="L93" s="37">
        <f t="shared" si="14"/>
        <v>197012</v>
      </c>
      <c r="M93" s="38">
        <f t="shared" si="15"/>
        <v>1</v>
      </c>
      <c r="N93" s="41">
        <f t="shared" si="16"/>
        <v>50406</v>
      </c>
      <c r="O93" t="str">
        <f t="shared" si="17"/>
        <v/>
      </c>
      <c r="P93" s="40" t="str">
        <f t="shared" si="18"/>
        <v>67 Jahren</v>
      </c>
      <c r="Q93" s="41">
        <f t="shared" si="19"/>
        <v>48945</v>
      </c>
      <c r="R93" t="str">
        <f t="shared" si="20"/>
        <v/>
      </c>
      <c r="S93" s="40" t="str">
        <f t="shared" si="21"/>
        <v>63 Jahren</v>
      </c>
    </row>
    <row r="94" spans="1:19" x14ac:dyDescent="0.2">
      <c r="A94">
        <v>2452</v>
      </c>
      <c r="B94" t="s">
        <v>244</v>
      </c>
      <c r="C94" t="s">
        <v>245</v>
      </c>
      <c r="D94" s="28">
        <v>27800</v>
      </c>
      <c r="E94" t="s">
        <v>30</v>
      </c>
      <c r="F94" t="s">
        <v>127</v>
      </c>
      <c r="G94" t="s">
        <v>246</v>
      </c>
      <c r="H94" t="s">
        <v>44</v>
      </c>
      <c r="I94">
        <v>0</v>
      </c>
      <c r="L94" s="37">
        <f t="shared" si="14"/>
        <v>197602</v>
      </c>
      <c r="M94" s="38">
        <f t="shared" si="15"/>
        <v>1</v>
      </c>
      <c r="N94" s="41">
        <f t="shared" si="16"/>
        <v>52291</v>
      </c>
      <c r="O94" t="str">
        <f t="shared" si="17"/>
        <v/>
      </c>
      <c r="P94" s="40" t="str">
        <f t="shared" si="18"/>
        <v>67 Jahren</v>
      </c>
      <c r="Q94" s="41">
        <f t="shared" si="19"/>
        <v>50830</v>
      </c>
      <c r="R94" t="str">
        <f t="shared" si="20"/>
        <v/>
      </c>
      <c r="S94" s="40" t="str">
        <f t="shared" si="21"/>
        <v>63 Jahren</v>
      </c>
    </row>
    <row r="95" spans="1:19" x14ac:dyDescent="0.2">
      <c r="A95">
        <v>2461</v>
      </c>
      <c r="B95" t="s">
        <v>247</v>
      </c>
      <c r="C95" t="s">
        <v>248</v>
      </c>
      <c r="D95" s="28">
        <v>26273</v>
      </c>
      <c r="E95" t="s">
        <v>30</v>
      </c>
      <c r="F95" t="s">
        <v>168</v>
      </c>
      <c r="G95" t="s">
        <v>249</v>
      </c>
      <c r="H95" t="s">
        <v>44</v>
      </c>
      <c r="I95">
        <v>0</v>
      </c>
      <c r="L95" s="37">
        <f t="shared" si="14"/>
        <v>197112</v>
      </c>
      <c r="M95" s="38">
        <f t="shared" si="15"/>
        <v>1</v>
      </c>
      <c r="N95" s="41">
        <f t="shared" si="16"/>
        <v>50771</v>
      </c>
      <c r="O95" t="str">
        <f t="shared" si="17"/>
        <v/>
      </c>
      <c r="P95" s="40" t="str">
        <f t="shared" si="18"/>
        <v>67 Jahren</v>
      </c>
      <c r="Q95" s="41">
        <f t="shared" si="19"/>
        <v>49310</v>
      </c>
      <c r="R95" t="str">
        <f t="shared" si="20"/>
        <v/>
      </c>
      <c r="S95" s="40" t="str">
        <f t="shared" si="21"/>
        <v>63 Jahren</v>
      </c>
    </row>
    <row r="96" spans="1:19" x14ac:dyDescent="0.2">
      <c r="A96">
        <v>2462</v>
      </c>
      <c r="B96" t="s">
        <v>250</v>
      </c>
      <c r="C96" t="s">
        <v>251</v>
      </c>
      <c r="D96" s="28">
        <v>27887</v>
      </c>
      <c r="E96" t="s">
        <v>25</v>
      </c>
      <c r="F96" t="s">
        <v>47</v>
      </c>
      <c r="G96" t="s">
        <v>252</v>
      </c>
      <c r="H96" t="s">
        <v>44</v>
      </c>
      <c r="I96">
        <v>0</v>
      </c>
      <c r="L96" s="37">
        <f t="shared" si="14"/>
        <v>197605</v>
      </c>
      <c r="M96" s="38">
        <f t="shared" si="15"/>
        <v>1</v>
      </c>
      <c r="N96" s="41">
        <f t="shared" si="16"/>
        <v>52383</v>
      </c>
      <c r="O96" t="str">
        <f t="shared" si="17"/>
        <v/>
      </c>
      <c r="P96" s="40" t="str">
        <f t="shared" si="18"/>
        <v>67 Jahren</v>
      </c>
      <c r="Q96" s="41">
        <f t="shared" si="19"/>
        <v>50922</v>
      </c>
      <c r="R96" t="str">
        <f t="shared" si="20"/>
        <v/>
      </c>
      <c r="S96" s="40" t="str">
        <f t="shared" si="21"/>
        <v>63 Jahren</v>
      </c>
    </row>
    <row r="97" spans="1:19" x14ac:dyDescent="0.2">
      <c r="A97">
        <v>2477</v>
      </c>
      <c r="B97" t="s">
        <v>253</v>
      </c>
      <c r="C97" t="s">
        <v>254</v>
      </c>
      <c r="D97" s="28">
        <v>29531</v>
      </c>
      <c r="E97" t="s">
        <v>30</v>
      </c>
      <c r="F97" t="s">
        <v>26</v>
      </c>
      <c r="G97" t="s">
        <v>255</v>
      </c>
      <c r="H97" t="s">
        <v>44</v>
      </c>
      <c r="I97">
        <v>0</v>
      </c>
      <c r="L97" s="37">
        <f t="shared" si="14"/>
        <v>198011</v>
      </c>
      <c r="M97" s="38">
        <f t="shared" si="15"/>
        <v>1</v>
      </c>
      <c r="N97" s="41">
        <f t="shared" si="16"/>
        <v>54027</v>
      </c>
      <c r="O97" t="str">
        <f t="shared" si="17"/>
        <v/>
      </c>
      <c r="P97" s="40" t="str">
        <f t="shared" si="18"/>
        <v>67 Jahren</v>
      </c>
      <c r="Q97" s="41">
        <f t="shared" si="19"/>
        <v>52566</v>
      </c>
      <c r="R97" t="str">
        <f t="shared" si="20"/>
        <v/>
      </c>
      <c r="S97" s="40" t="str">
        <f t="shared" si="21"/>
        <v>63 Jahren</v>
      </c>
    </row>
    <row r="98" spans="1:19" x14ac:dyDescent="0.2">
      <c r="A98">
        <v>2492</v>
      </c>
      <c r="B98" t="s">
        <v>59</v>
      </c>
      <c r="C98" t="s">
        <v>254</v>
      </c>
      <c r="D98" s="28">
        <v>24222</v>
      </c>
      <c r="E98" t="s">
        <v>30</v>
      </c>
      <c r="F98" t="s">
        <v>84</v>
      </c>
      <c r="G98" t="s">
        <v>256</v>
      </c>
      <c r="H98" t="s">
        <v>44</v>
      </c>
      <c r="I98">
        <v>0</v>
      </c>
      <c r="L98" s="37">
        <f t="shared" si="14"/>
        <v>196604</v>
      </c>
      <c r="M98" s="38">
        <f t="shared" si="15"/>
        <v>1</v>
      </c>
      <c r="N98" s="41">
        <f t="shared" si="16"/>
        <v>48700</v>
      </c>
      <c r="O98" t="str">
        <f t="shared" si="17"/>
        <v/>
      </c>
      <c r="P98" s="40" t="str">
        <f t="shared" si="18"/>
        <v>67 Jahren</v>
      </c>
      <c r="Q98" s="41">
        <f t="shared" si="19"/>
        <v>47239</v>
      </c>
      <c r="R98" t="str">
        <f t="shared" si="20"/>
        <v/>
      </c>
      <c r="S98" s="40" t="str">
        <f t="shared" si="21"/>
        <v>63 Jahren</v>
      </c>
    </row>
    <row r="99" spans="1:19" x14ac:dyDescent="0.2">
      <c r="A99">
        <v>2506</v>
      </c>
      <c r="B99" t="s">
        <v>49</v>
      </c>
      <c r="C99" t="s">
        <v>257</v>
      </c>
      <c r="D99" s="28">
        <v>28427</v>
      </c>
      <c r="E99" t="s">
        <v>30</v>
      </c>
      <c r="F99" t="s">
        <v>35</v>
      </c>
      <c r="G99" t="s">
        <v>240</v>
      </c>
      <c r="H99" t="s">
        <v>44</v>
      </c>
      <c r="I99">
        <v>0</v>
      </c>
      <c r="L99" s="37">
        <f t="shared" si="14"/>
        <v>197710</v>
      </c>
      <c r="M99" s="38">
        <f t="shared" si="15"/>
        <v>1</v>
      </c>
      <c r="N99" s="41">
        <f t="shared" si="16"/>
        <v>52902</v>
      </c>
      <c r="O99" t="str">
        <f t="shared" si="17"/>
        <v/>
      </c>
      <c r="P99" s="40" t="str">
        <f t="shared" si="18"/>
        <v>67 Jahren</v>
      </c>
      <c r="Q99" s="41">
        <f t="shared" si="19"/>
        <v>51441</v>
      </c>
      <c r="R99" t="str">
        <f t="shared" si="20"/>
        <v/>
      </c>
      <c r="S99" s="40" t="str">
        <f t="shared" si="21"/>
        <v>63 Jahren</v>
      </c>
    </row>
    <row r="100" spans="1:19" x14ac:dyDescent="0.2">
      <c r="A100">
        <v>2522</v>
      </c>
      <c r="B100" t="s">
        <v>258</v>
      </c>
      <c r="C100" t="s">
        <v>259</v>
      </c>
      <c r="D100" s="28">
        <v>24494</v>
      </c>
      <c r="E100" t="s">
        <v>25</v>
      </c>
      <c r="F100" t="s">
        <v>55</v>
      </c>
      <c r="G100" t="s">
        <v>260</v>
      </c>
      <c r="H100" t="s">
        <v>44</v>
      </c>
      <c r="I100">
        <v>0</v>
      </c>
      <c r="L100" s="37">
        <f t="shared" si="14"/>
        <v>196701</v>
      </c>
      <c r="M100" s="38">
        <f t="shared" si="15"/>
        <v>1</v>
      </c>
      <c r="N100" s="41">
        <f t="shared" si="16"/>
        <v>48976</v>
      </c>
      <c r="O100" t="str">
        <f t="shared" si="17"/>
        <v/>
      </c>
      <c r="P100" s="40" t="str">
        <f t="shared" si="18"/>
        <v>67 Jahren</v>
      </c>
      <c r="Q100" s="41">
        <f t="shared" si="19"/>
        <v>47515</v>
      </c>
      <c r="R100" t="str">
        <f t="shared" si="20"/>
        <v/>
      </c>
      <c r="S100" s="40" t="str">
        <f t="shared" si="21"/>
        <v>63 Jahren</v>
      </c>
    </row>
    <row r="101" spans="1:19" x14ac:dyDescent="0.2">
      <c r="A101">
        <v>2528</v>
      </c>
      <c r="B101" t="s">
        <v>56</v>
      </c>
      <c r="C101" t="s">
        <v>261</v>
      </c>
      <c r="D101" s="28">
        <v>27272</v>
      </c>
      <c r="E101" t="s">
        <v>30</v>
      </c>
      <c r="F101" t="s">
        <v>217</v>
      </c>
      <c r="G101" t="s">
        <v>262</v>
      </c>
      <c r="H101" t="s">
        <v>44</v>
      </c>
      <c r="I101">
        <v>0</v>
      </c>
      <c r="L101" s="37">
        <f t="shared" si="14"/>
        <v>197408</v>
      </c>
      <c r="M101" s="38">
        <f t="shared" si="15"/>
        <v>1</v>
      </c>
      <c r="N101" s="41">
        <f t="shared" si="16"/>
        <v>51745</v>
      </c>
      <c r="O101" t="str">
        <f t="shared" si="17"/>
        <v/>
      </c>
      <c r="P101" s="40" t="str">
        <f t="shared" si="18"/>
        <v>67 Jahren</v>
      </c>
      <c r="Q101" s="41">
        <f t="shared" si="19"/>
        <v>50284</v>
      </c>
      <c r="R101" t="str">
        <f t="shared" si="20"/>
        <v/>
      </c>
      <c r="S101" s="40" t="str">
        <f t="shared" si="21"/>
        <v>63 Jahren</v>
      </c>
    </row>
    <row r="102" spans="1:19" x14ac:dyDescent="0.2">
      <c r="A102">
        <v>2531</v>
      </c>
      <c r="B102" t="s">
        <v>28</v>
      </c>
      <c r="C102" t="s">
        <v>263</v>
      </c>
      <c r="D102" s="28">
        <v>22823</v>
      </c>
      <c r="E102" t="s">
        <v>30</v>
      </c>
      <c r="F102" t="s">
        <v>235</v>
      </c>
      <c r="G102" t="s">
        <v>264</v>
      </c>
      <c r="H102" t="s">
        <v>44</v>
      </c>
      <c r="I102">
        <v>0</v>
      </c>
      <c r="L102" s="37">
        <f t="shared" si="14"/>
        <v>196206</v>
      </c>
      <c r="M102" s="38">
        <f t="shared" si="15"/>
        <v>1</v>
      </c>
      <c r="N102" s="41">
        <f t="shared" si="16"/>
        <v>47178</v>
      </c>
      <c r="O102" t="str">
        <f t="shared" si="17"/>
        <v/>
      </c>
      <c r="P102" s="40" t="str">
        <f t="shared" si="18"/>
        <v>66 Jahren und 8 Monaten</v>
      </c>
      <c r="Q102" s="41">
        <f t="shared" si="19"/>
        <v>45839</v>
      </c>
      <c r="R102" t="str">
        <f t="shared" si="20"/>
        <v/>
      </c>
      <c r="S102" s="40" t="str">
        <f t="shared" si="21"/>
        <v>63 Jahren</v>
      </c>
    </row>
    <row r="103" spans="1:19" x14ac:dyDescent="0.2">
      <c r="A103">
        <v>2532</v>
      </c>
      <c r="B103" t="s">
        <v>265</v>
      </c>
      <c r="C103" t="s">
        <v>266</v>
      </c>
      <c r="D103" s="28">
        <v>28574</v>
      </c>
      <c r="E103" t="s">
        <v>25</v>
      </c>
      <c r="F103" t="s">
        <v>55</v>
      </c>
      <c r="G103" t="s">
        <v>260</v>
      </c>
      <c r="H103" t="s">
        <v>44</v>
      </c>
      <c r="I103">
        <v>0</v>
      </c>
      <c r="L103" s="37">
        <f t="shared" si="14"/>
        <v>197803</v>
      </c>
      <c r="M103" s="38">
        <f t="shared" si="15"/>
        <v>1</v>
      </c>
      <c r="N103" s="41">
        <f t="shared" si="16"/>
        <v>53053</v>
      </c>
      <c r="O103" t="str">
        <f t="shared" si="17"/>
        <v/>
      </c>
      <c r="P103" s="40" t="str">
        <f t="shared" si="18"/>
        <v>67 Jahren</v>
      </c>
      <c r="Q103" s="41">
        <f t="shared" si="19"/>
        <v>51592</v>
      </c>
      <c r="R103" t="str">
        <f t="shared" si="20"/>
        <v/>
      </c>
      <c r="S103" s="40" t="str">
        <f t="shared" si="21"/>
        <v>63 Jahren</v>
      </c>
    </row>
    <row r="104" spans="1:19" x14ac:dyDescent="0.2">
      <c r="A104">
        <v>2535</v>
      </c>
      <c r="B104" t="s">
        <v>267</v>
      </c>
      <c r="C104" t="s">
        <v>268</v>
      </c>
      <c r="D104" s="28">
        <v>24554</v>
      </c>
      <c r="E104" t="s">
        <v>30</v>
      </c>
      <c r="F104" t="s">
        <v>35</v>
      </c>
      <c r="G104" t="s">
        <v>240</v>
      </c>
      <c r="H104" t="s">
        <v>44</v>
      </c>
      <c r="I104">
        <v>0</v>
      </c>
      <c r="L104" s="37">
        <f t="shared" si="14"/>
        <v>196703</v>
      </c>
      <c r="M104" s="38">
        <f t="shared" si="15"/>
        <v>1</v>
      </c>
      <c r="N104" s="41">
        <f t="shared" si="16"/>
        <v>49035</v>
      </c>
      <c r="O104" t="str">
        <f t="shared" si="17"/>
        <v/>
      </c>
      <c r="P104" s="40" t="str">
        <f t="shared" si="18"/>
        <v>67 Jahren</v>
      </c>
      <c r="Q104" s="41">
        <f t="shared" si="19"/>
        <v>47574</v>
      </c>
      <c r="R104" t="str">
        <f t="shared" si="20"/>
        <v/>
      </c>
      <c r="S104" s="40" t="str">
        <f t="shared" si="21"/>
        <v>63 Jahren</v>
      </c>
    </row>
    <row r="105" spans="1:19" x14ac:dyDescent="0.2">
      <c r="A105">
        <v>2539</v>
      </c>
      <c r="B105" t="s">
        <v>49</v>
      </c>
      <c r="C105" t="s">
        <v>269</v>
      </c>
      <c r="D105" s="28">
        <v>23634</v>
      </c>
      <c r="E105" t="s">
        <v>30</v>
      </c>
      <c r="F105" t="s">
        <v>119</v>
      </c>
      <c r="G105" t="s">
        <v>270</v>
      </c>
      <c r="H105" t="s">
        <v>44</v>
      </c>
      <c r="I105">
        <v>0</v>
      </c>
      <c r="L105" s="37">
        <f t="shared" si="14"/>
        <v>196409</v>
      </c>
      <c r="M105" s="38">
        <f t="shared" si="15"/>
        <v>1</v>
      </c>
      <c r="N105" s="41">
        <f t="shared" si="16"/>
        <v>48122</v>
      </c>
      <c r="O105" t="str">
        <f t="shared" si="17"/>
        <v/>
      </c>
      <c r="P105" s="40" t="str">
        <f t="shared" si="18"/>
        <v>67 Jahren</v>
      </c>
      <c r="Q105" s="41">
        <f t="shared" si="19"/>
        <v>46661</v>
      </c>
      <c r="R105" t="str">
        <f t="shared" si="20"/>
        <v/>
      </c>
      <c r="S105" s="40" t="str">
        <f t="shared" si="21"/>
        <v>63 Jahren</v>
      </c>
    </row>
    <row r="106" spans="1:19" x14ac:dyDescent="0.2">
      <c r="A106">
        <v>2541</v>
      </c>
      <c r="B106" t="s">
        <v>49</v>
      </c>
      <c r="C106" t="s">
        <v>271</v>
      </c>
      <c r="D106" s="28">
        <v>28746</v>
      </c>
      <c r="E106" t="s">
        <v>30</v>
      </c>
      <c r="F106" t="s">
        <v>127</v>
      </c>
      <c r="G106" t="s">
        <v>246</v>
      </c>
      <c r="H106" t="s">
        <v>44</v>
      </c>
      <c r="I106">
        <v>0</v>
      </c>
      <c r="L106" s="37">
        <f t="shared" si="14"/>
        <v>197809</v>
      </c>
      <c r="M106" s="38">
        <f t="shared" si="15"/>
        <v>1</v>
      </c>
      <c r="N106" s="41">
        <f t="shared" si="16"/>
        <v>53236</v>
      </c>
      <c r="O106" t="str">
        <f t="shared" si="17"/>
        <v/>
      </c>
      <c r="P106" s="40" t="str">
        <f t="shared" si="18"/>
        <v>67 Jahren</v>
      </c>
      <c r="Q106" s="41">
        <f t="shared" si="19"/>
        <v>51775</v>
      </c>
      <c r="R106" t="str">
        <f t="shared" si="20"/>
        <v/>
      </c>
      <c r="S106" s="40" t="str">
        <f t="shared" si="21"/>
        <v>63 Jahren</v>
      </c>
    </row>
    <row r="107" spans="1:19" x14ac:dyDescent="0.2">
      <c r="A107">
        <v>2545</v>
      </c>
      <c r="B107" t="s">
        <v>82</v>
      </c>
      <c r="C107" t="s">
        <v>272</v>
      </c>
      <c r="D107" s="28">
        <v>27881</v>
      </c>
      <c r="E107" t="s">
        <v>30</v>
      </c>
      <c r="F107" t="s">
        <v>145</v>
      </c>
      <c r="G107" t="s">
        <v>273</v>
      </c>
      <c r="H107" t="s">
        <v>44</v>
      </c>
      <c r="I107">
        <v>0</v>
      </c>
      <c r="L107" s="37">
        <f t="shared" si="14"/>
        <v>197605</v>
      </c>
      <c r="M107" s="38">
        <f t="shared" si="15"/>
        <v>0</v>
      </c>
      <c r="N107" s="41">
        <f t="shared" si="16"/>
        <v>52352</v>
      </c>
      <c r="O107" t="str">
        <f t="shared" si="17"/>
        <v/>
      </c>
      <c r="P107" s="40" t="str">
        <f t="shared" si="18"/>
        <v>67 Jahren</v>
      </c>
      <c r="Q107" s="41">
        <f t="shared" si="19"/>
        <v>50891</v>
      </c>
      <c r="R107" t="str">
        <f t="shared" si="20"/>
        <v/>
      </c>
      <c r="S107" s="40" t="str">
        <f t="shared" si="21"/>
        <v>63 Jahren</v>
      </c>
    </row>
    <row r="108" spans="1:19" x14ac:dyDescent="0.2">
      <c r="A108">
        <v>2550</v>
      </c>
      <c r="B108" t="s">
        <v>274</v>
      </c>
      <c r="C108" t="s">
        <v>275</v>
      </c>
      <c r="D108" s="28">
        <v>28952</v>
      </c>
      <c r="E108" t="s">
        <v>30</v>
      </c>
      <c r="F108" t="s">
        <v>66</v>
      </c>
      <c r="G108" t="s">
        <v>276</v>
      </c>
      <c r="H108" t="s">
        <v>44</v>
      </c>
      <c r="I108">
        <v>0</v>
      </c>
      <c r="L108" s="37">
        <f t="shared" si="14"/>
        <v>197904</v>
      </c>
      <c r="M108" s="38">
        <f t="shared" si="15"/>
        <v>1</v>
      </c>
      <c r="N108" s="41">
        <f t="shared" si="16"/>
        <v>53448</v>
      </c>
      <c r="O108" t="str">
        <f t="shared" si="17"/>
        <v/>
      </c>
      <c r="P108" s="40" t="str">
        <f t="shared" si="18"/>
        <v>67 Jahren</v>
      </c>
      <c r="Q108" s="41">
        <f t="shared" si="19"/>
        <v>51987</v>
      </c>
      <c r="R108" t="str">
        <f t="shared" si="20"/>
        <v/>
      </c>
      <c r="S108" s="40" t="str">
        <f t="shared" si="21"/>
        <v>63 Jahren</v>
      </c>
    </row>
    <row r="109" spans="1:19" x14ac:dyDescent="0.2">
      <c r="A109">
        <v>2551</v>
      </c>
      <c r="B109" t="s">
        <v>277</v>
      </c>
      <c r="C109" t="s">
        <v>278</v>
      </c>
      <c r="D109" s="28">
        <v>24777</v>
      </c>
      <c r="E109" t="s">
        <v>30</v>
      </c>
      <c r="F109" t="s">
        <v>135</v>
      </c>
      <c r="G109" t="s">
        <v>279</v>
      </c>
      <c r="H109" t="s">
        <v>44</v>
      </c>
      <c r="I109">
        <v>0</v>
      </c>
      <c r="L109" s="37">
        <f t="shared" si="14"/>
        <v>196711</v>
      </c>
      <c r="M109" s="38">
        <f t="shared" si="15"/>
        <v>0</v>
      </c>
      <c r="N109" s="41">
        <f t="shared" si="16"/>
        <v>49249</v>
      </c>
      <c r="O109" t="str">
        <f t="shared" si="17"/>
        <v/>
      </c>
      <c r="P109" s="40" t="str">
        <f t="shared" si="18"/>
        <v>67 Jahren</v>
      </c>
      <c r="Q109" s="41">
        <f t="shared" si="19"/>
        <v>47788</v>
      </c>
      <c r="R109" t="str">
        <f t="shared" si="20"/>
        <v/>
      </c>
      <c r="S109" s="40" t="str">
        <f t="shared" si="21"/>
        <v>63 Jahren</v>
      </c>
    </row>
    <row r="110" spans="1:19" x14ac:dyDescent="0.2">
      <c r="A110">
        <v>2560</v>
      </c>
      <c r="B110" t="s">
        <v>280</v>
      </c>
      <c r="C110" t="s">
        <v>281</v>
      </c>
      <c r="D110" s="28">
        <v>34471</v>
      </c>
      <c r="E110" t="s">
        <v>25</v>
      </c>
      <c r="F110" t="s">
        <v>282</v>
      </c>
      <c r="G110" t="s">
        <v>283</v>
      </c>
      <c r="H110" t="s">
        <v>44</v>
      </c>
      <c r="I110">
        <v>0</v>
      </c>
      <c r="L110" s="37">
        <f t="shared" si="14"/>
        <v>199405</v>
      </c>
      <c r="M110" s="38">
        <f t="shared" si="15"/>
        <v>1</v>
      </c>
      <c r="N110" s="41">
        <f t="shared" si="16"/>
        <v>58958</v>
      </c>
      <c r="O110" t="str">
        <f t="shared" si="17"/>
        <v/>
      </c>
      <c r="P110" s="40" t="str">
        <f t="shared" si="18"/>
        <v>67 Jahren</v>
      </c>
      <c r="Q110" s="41">
        <f t="shared" si="19"/>
        <v>57497</v>
      </c>
      <c r="R110" t="str">
        <f t="shared" si="20"/>
        <v/>
      </c>
      <c r="S110" s="40" t="str">
        <f t="shared" si="21"/>
        <v>63 Jahren</v>
      </c>
    </row>
    <row r="111" spans="1:19" x14ac:dyDescent="0.2">
      <c r="A111">
        <v>2564</v>
      </c>
      <c r="B111" t="s">
        <v>28</v>
      </c>
      <c r="C111" t="s">
        <v>284</v>
      </c>
      <c r="D111" s="28">
        <v>27907</v>
      </c>
      <c r="E111" t="s">
        <v>30</v>
      </c>
      <c r="F111" t="s">
        <v>168</v>
      </c>
      <c r="G111" t="s">
        <v>249</v>
      </c>
      <c r="H111" t="s">
        <v>44</v>
      </c>
      <c r="I111">
        <v>0</v>
      </c>
      <c r="L111" s="37">
        <f t="shared" si="14"/>
        <v>197605</v>
      </c>
      <c r="M111" s="38">
        <f t="shared" si="15"/>
        <v>1</v>
      </c>
      <c r="N111" s="41">
        <f t="shared" si="16"/>
        <v>52383</v>
      </c>
      <c r="O111" t="str">
        <f t="shared" si="17"/>
        <v/>
      </c>
      <c r="P111" s="40" t="str">
        <f t="shared" si="18"/>
        <v>67 Jahren</v>
      </c>
      <c r="Q111" s="41">
        <f t="shared" si="19"/>
        <v>50922</v>
      </c>
      <c r="R111" t="str">
        <f t="shared" si="20"/>
        <v/>
      </c>
      <c r="S111" s="40" t="str">
        <f t="shared" si="21"/>
        <v>63 Jahren</v>
      </c>
    </row>
    <row r="112" spans="1:19" x14ac:dyDescent="0.2">
      <c r="A112">
        <v>2567</v>
      </c>
      <c r="B112" t="s">
        <v>156</v>
      </c>
      <c r="C112" t="s">
        <v>285</v>
      </c>
      <c r="D112" s="28">
        <v>28647</v>
      </c>
      <c r="E112" t="s">
        <v>30</v>
      </c>
      <c r="F112" t="s">
        <v>119</v>
      </c>
      <c r="G112" t="s">
        <v>270</v>
      </c>
      <c r="H112" t="s">
        <v>44</v>
      </c>
      <c r="I112">
        <v>0</v>
      </c>
      <c r="L112" s="37">
        <f t="shared" si="14"/>
        <v>197806</v>
      </c>
      <c r="M112" s="38">
        <f t="shared" si="15"/>
        <v>1</v>
      </c>
      <c r="N112" s="41">
        <f t="shared" si="16"/>
        <v>53144</v>
      </c>
      <c r="O112" t="str">
        <f t="shared" si="17"/>
        <v/>
      </c>
      <c r="P112" s="40" t="str">
        <f t="shared" si="18"/>
        <v>67 Jahren</v>
      </c>
      <c r="Q112" s="41">
        <f t="shared" si="19"/>
        <v>51683</v>
      </c>
      <c r="R112" t="str">
        <f t="shared" si="20"/>
        <v/>
      </c>
      <c r="S112" s="40" t="str">
        <f t="shared" si="21"/>
        <v>63 Jahren</v>
      </c>
    </row>
    <row r="113" spans="1:19" x14ac:dyDescent="0.2">
      <c r="A113">
        <v>2570</v>
      </c>
      <c r="B113" t="s">
        <v>28</v>
      </c>
      <c r="C113" t="s">
        <v>285</v>
      </c>
      <c r="D113" s="28">
        <v>27571</v>
      </c>
      <c r="E113" t="s">
        <v>30</v>
      </c>
      <c r="F113" t="s">
        <v>84</v>
      </c>
      <c r="G113" t="s">
        <v>256</v>
      </c>
      <c r="H113" t="s">
        <v>44</v>
      </c>
      <c r="I113">
        <v>0</v>
      </c>
      <c r="L113" s="37">
        <f t="shared" si="14"/>
        <v>197506</v>
      </c>
      <c r="M113" s="38">
        <f t="shared" si="15"/>
        <v>1</v>
      </c>
      <c r="N113" s="41">
        <f t="shared" si="16"/>
        <v>52048</v>
      </c>
      <c r="O113" t="str">
        <f t="shared" si="17"/>
        <v/>
      </c>
      <c r="P113" s="40" t="str">
        <f t="shared" si="18"/>
        <v>67 Jahren</v>
      </c>
      <c r="Q113" s="41">
        <f t="shared" si="19"/>
        <v>50587</v>
      </c>
      <c r="R113" t="str">
        <f t="shared" si="20"/>
        <v/>
      </c>
      <c r="S113" s="40" t="str">
        <f t="shared" si="21"/>
        <v>63 Jahren</v>
      </c>
    </row>
    <row r="114" spans="1:19" x14ac:dyDescent="0.2">
      <c r="A114">
        <v>2593</v>
      </c>
      <c r="B114" t="s">
        <v>49</v>
      </c>
      <c r="C114" t="s">
        <v>286</v>
      </c>
      <c r="D114" s="28">
        <v>23878</v>
      </c>
      <c r="E114" t="s">
        <v>30</v>
      </c>
      <c r="F114" t="s">
        <v>287</v>
      </c>
      <c r="G114" t="s">
        <v>288</v>
      </c>
      <c r="H114" t="s">
        <v>44</v>
      </c>
      <c r="I114">
        <v>0</v>
      </c>
      <c r="L114" s="37">
        <f t="shared" si="14"/>
        <v>196505</v>
      </c>
      <c r="M114" s="38">
        <f t="shared" si="15"/>
        <v>1</v>
      </c>
      <c r="N114" s="41">
        <f t="shared" si="16"/>
        <v>48366</v>
      </c>
      <c r="O114" t="str">
        <f t="shared" si="17"/>
        <v/>
      </c>
      <c r="P114" s="40" t="str">
        <f t="shared" si="18"/>
        <v>67 Jahren</v>
      </c>
      <c r="Q114" s="41">
        <f t="shared" si="19"/>
        <v>46905</v>
      </c>
      <c r="R114" t="str">
        <f t="shared" si="20"/>
        <v/>
      </c>
      <c r="S114" s="40" t="str">
        <f t="shared" si="21"/>
        <v>63 Jahren</v>
      </c>
    </row>
    <row r="115" spans="1:19" x14ac:dyDescent="0.2">
      <c r="A115">
        <v>2596</v>
      </c>
      <c r="B115" t="s">
        <v>289</v>
      </c>
      <c r="C115" t="s">
        <v>290</v>
      </c>
      <c r="D115" s="28">
        <v>25725</v>
      </c>
      <c r="E115" t="s">
        <v>30</v>
      </c>
      <c r="F115" t="s">
        <v>237</v>
      </c>
      <c r="G115" t="s">
        <v>291</v>
      </c>
      <c r="H115" t="s">
        <v>44</v>
      </c>
      <c r="I115">
        <v>0</v>
      </c>
      <c r="L115" s="37">
        <f t="shared" si="14"/>
        <v>197006</v>
      </c>
      <c r="M115" s="38">
        <f t="shared" si="15"/>
        <v>1</v>
      </c>
      <c r="N115" s="41">
        <f t="shared" si="16"/>
        <v>50222</v>
      </c>
      <c r="O115" t="str">
        <f t="shared" si="17"/>
        <v/>
      </c>
      <c r="P115" s="40" t="str">
        <f t="shared" si="18"/>
        <v>67 Jahren</v>
      </c>
      <c r="Q115" s="41">
        <f t="shared" si="19"/>
        <v>48761</v>
      </c>
      <c r="R115" t="str">
        <f t="shared" si="20"/>
        <v/>
      </c>
      <c r="S115" s="40" t="str">
        <f t="shared" si="21"/>
        <v>63 Jahren</v>
      </c>
    </row>
    <row r="116" spans="1:19" x14ac:dyDescent="0.2">
      <c r="A116">
        <v>2602</v>
      </c>
      <c r="B116" t="s">
        <v>74</v>
      </c>
      <c r="C116" t="s">
        <v>292</v>
      </c>
      <c r="D116" s="28">
        <v>27186</v>
      </c>
      <c r="E116" t="s">
        <v>25</v>
      </c>
      <c r="F116" t="s">
        <v>127</v>
      </c>
      <c r="G116" t="s">
        <v>246</v>
      </c>
      <c r="H116" t="s">
        <v>44</v>
      </c>
      <c r="I116">
        <v>0</v>
      </c>
      <c r="L116" s="37">
        <f t="shared" si="14"/>
        <v>197406</v>
      </c>
      <c r="M116" s="38">
        <f t="shared" si="15"/>
        <v>1</v>
      </c>
      <c r="N116" s="41">
        <f t="shared" si="16"/>
        <v>51683</v>
      </c>
      <c r="O116" t="str">
        <f t="shared" si="17"/>
        <v/>
      </c>
      <c r="P116" s="40" t="str">
        <f t="shared" si="18"/>
        <v>67 Jahren</v>
      </c>
      <c r="Q116" s="41">
        <f t="shared" si="19"/>
        <v>50222</v>
      </c>
      <c r="R116" t="str">
        <f t="shared" si="20"/>
        <v/>
      </c>
      <c r="S116" s="40" t="str">
        <f t="shared" si="21"/>
        <v>63 Jahren</v>
      </c>
    </row>
    <row r="117" spans="1:19" x14ac:dyDescent="0.2">
      <c r="A117">
        <v>2604</v>
      </c>
      <c r="B117" t="s">
        <v>293</v>
      </c>
      <c r="C117" t="s">
        <v>294</v>
      </c>
      <c r="D117" s="28">
        <v>26213</v>
      </c>
      <c r="E117" t="s">
        <v>25</v>
      </c>
      <c r="F117" t="s">
        <v>295</v>
      </c>
      <c r="G117" t="s">
        <v>296</v>
      </c>
      <c r="H117" t="s">
        <v>44</v>
      </c>
      <c r="I117">
        <v>0</v>
      </c>
      <c r="L117" s="37">
        <f t="shared" si="14"/>
        <v>197110</v>
      </c>
      <c r="M117" s="38">
        <f t="shared" si="15"/>
        <v>1</v>
      </c>
      <c r="N117" s="41">
        <f t="shared" si="16"/>
        <v>50710</v>
      </c>
      <c r="O117" t="str">
        <f t="shared" si="17"/>
        <v/>
      </c>
      <c r="P117" s="40" t="str">
        <f t="shared" si="18"/>
        <v>67 Jahren</v>
      </c>
      <c r="Q117" s="41">
        <f t="shared" si="19"/>
        <v>49249</v>
      </c>
      <c r="R117" t="str">
        <f t="shared" si="20"/>
        <v/>
      </c>
      <c r="S117" s="40" t="str">
        <f t="shared" si="21"/>
        <v>63 Jahren</v>
      </c>
    </row>
    <row r="118" spans="1:19" x14ac:dyDescent="0.2">
      <c r="A118">
        <v>2605</v>
      </c>
      <c r="B118" t="s">
        <v>166</v>
      </c>
      <c r="C118" t="s">
        <v>297</v>
      </c>
      <c r="D118" s="28">
        <v>28133</v>
      </c>
      <c r="E118" t="s">
        <v>25</v>
      </c>
      <c r="F118" t="s">
        <v>235</v>
      </c>
      <c r="G118" t="s">
        <v>264</v>
      </c>
      <c r="H118" t="s">
        <v>44</v>
      </c>
      <c r="I118">
        <v>0</v>
      </c>
      <c r="L118" s="37">
        <f t="shared" si="14"/>
        <v>197701</v>
      </c>
      <c r="M118" s="38">
        <f t="shared" si="15"/>
        <v>1</v>
      </c>
      <c r="N118" s="41">
        <f t="shared" si="16"/>
        <v>52628</v>
      </c>
      <c r="O118" t="str">
        <f t="shared" si="17"/>
        <v/>
      </c>
      <c r="P118" s="40" t="str">
        <f t="shared" si="18"/>
        <v>67 Jahren</v>
      </c>
      <c r="Q118" s="41">
        <f t="shared" si="19"/>
        <v>51167</v>
      </c>
      <c r="R118" t="str">
        <f t="shared" si="20"/>
        <v/>
      </c>
      <c r="S118" s="40" t="str">
        <f t="shared" si="21"/>
        <v>63 Jahren</v>
      </c>
    </row>
    <row r="119" spans="1:19" x14ac:dyDescent="0.2">
      <c r="A119">
        <v>2608</v>
      </c>
      <c r="B119" t="s">
        <v>40</v>
      </c>
      <c r="C119" t="s">
        <v>298</v>
      </c>
      <c r="D119" s="28">
        <v>28712</v>
      </c>
      <c r="E119" t="s">
        <v>30</v>
      </c>
      <c r="F119" t="s">
        <v>97</v>
      </c>
      <c r="G119" t="s">
        <v>299</v>
      </c>
      <c r="H119" t="s">
        <v>44</v>
      </c>
      <c r="I119">
        <v>0</v>
      </c>
      <c r="L119" s="37">
        <f t="shared" si="14"/>
        <v>197808</v>
      </c>
      <c r="M119" s="38">
        <f t="shared" si="15"/>
        <v>1</v>
      </c>
      <c r="N119" s="41">
        <f t="shared" si="16"/>
        <v>53206</v>
      </c>
      <c r="O119" t="str">
        <f t="shared" si="17"/>
        <v/>
      </c>
      <c r="P119" s="40" t="str">
        <f t="shared" si="18"/>
        <v>67 Jahren</v>
      </c>
      <c r="Q119" s="41">
        <f t="shared" si="19"/>
        <v>51745</v>
      </c>
      <c r="R119" t="str">
        <f t="shared" si="20"/>
        <v/>
      </c>
      <c r="S119" s="40" t="str">
        <f t="shared" si="21"/>
        <v>63 Jahren</v>
      </c>
    </row>
    <row r="120" spans="1:19" x14ac:dyDescent="0.2">
      <c r="A120">
        <v>2621</v>
      </c>
      <c r="B120" t="s">
        <v>28</v>
      </c>
      <c r="C120" t="s">
        <v>300</v>
      </c>
      <c r="D120" s="28">
        <v>22647</v>
      </c>
      <c r="E120" t="s">
        <v>30</v>
      </c>
      <c r="F120" t="s">
        <v>110</v>
      </c>
      <c r="G120" t="s">
        <v>301</v>
      </c>
      <c r="H120" t="s">
        <v>44</v>
      </c>
      <c r="I120">
        <v>0</v>
      </c>
      <c r="L120" s="37">
        <f t="shared" si="14"/>
        <v>196201</v>
      </c>
      <c r="M120" s="38">
        <f t="shared" si="15"/>
        <v>0</v>
      </c>
      <c r="N120" s="41">
        <f t="shared" si="16"/>
        <v>46997</v>
      </c>
      <c r="O120" t="str">
        <f t="shared" si="17"/>
        <v/>
      </c>
      <c r="P120" s="40" t="str">
        <f t="shared" si="18"/>
        <v>66 Jahren und 8 Monaten</v>
      </c>
      <c r="Q120" s="41">
        <f t="shared" si="19"/>
        <v>45658</v>
      </c>
      <c r="R120" t="str">
        <f t="shared" si="20"/>
        <v/>
      </c>
      <c r="S120" s="40" t="str">
        <f t="shared" si="21"/>
        <v>63 Jahren</v>
      </c>
    </row>
    <row r="121" spans="1:19" x14ac:dyDescent="0.2">
      <c r="A121">
        <v>2624</v>
      </c>
      <c r="B121" t="s">
        <v>28</v>
      </c>
      <c r="C121" t="s">
        <v>302</v>
      </c>
      <c r="D121" s="28">
        <v>30404</v>
      </c>
      <c r="E121" t="s">
        <v>30</v>
      </c>
      <c r="F121" t="s">
        <v>51</v>
      </c>
      <c r="G121" t="s">
        <v>303</v>
      </c>
      <c r="H121" t="s">
        <v>44</v>
      </c>
      <c r="I121">
        <v>0</v>
      </c>
      <c r="L121" s="37">
        <f t="shared" si="14"/>
        <v>198303</v>
      </c>
      <c r="M121" s="38">
        <f t="shared" si="15"/>
        <v>1</v>
      </c>
      <c r="N121" s="41">
        <f t="shared" si="16"/>
        <v>54879</v>
      </c>
      <c r="O121" t="str">
        <f t="shared" si="17"/>
        <v/>
      </c>
      <c r="P121" s="40" t="str">
        <f t="shared" si="18"/>
        <v>67 Jahren</v>
      </c>
      <c r="Q121" s="41">
        <f t="shared" si="19"/>
        <v>53418</v>
      </c>
      <c r="R121" t="str">
        <f t="shared" si="20"/>
        <v/>
      </c>
      <c r="S121" s="40" t="str">
        <f t="shared" si="21"/>
        <v>63 Jahren</v>
      </c>
    </row>
    <row r="122" spans="1:19" x14ac:dyDescent="0.2">
      <c r="A122">
        <v>2644</v>
      </c>
      <c r="B122" t="s">
        <v>180</v>
      </c>
      <c r="C122" t="s">
        <v>304</v>
      </c>
      <c r="D122" s="28">
        <v>26376</v>
      </c>
      <c r="E122" t="s">
        <v>30</v>
      </c>
      <c r="F122" t="s">
        <v>171</v>
      </c>
      <c r="G122" t="s">
        <v>305</v>
      </c>
      <c r="H122" t="s">
        <v>44</v>
      </c>
      <c r="I122">
        <v>0</v>
      </c>
      <c r="L122" s="37">
        <f t="shared" si="14"/>
        <v>197203</v>
      </c>
      <c r="M122" s="38">
        <f t="shared" si="15"/>
        <v>1</v>
      </c>
      <c r="N122" s="41">
        <f t="shared" si="16"/>
        <v>50861</v>
      </c>
      <c r="O122" t="str">
        <f t="shared" si="17"/>
        <v/>
      </c>
      <c r="P122" s="40" t="str">
        <f t="shared" si="18"/>
        <v>67 Jahren</v>
      </c>
      <c r="Q122" s="41">
        <f t="shared" si="19"/>
        <v>49400</v>
      </c>
      <c r="R122" t="str">
        <f t="shared" si="20"/>
        <v/>
      </c>
      <c r="S122" s="40" t="str">
        <f t="shared" si="21"/>
        <v>63 Jahren</v>
      </c>
    </row>
    <row r="123" spans="1:19" x14ac:dyDescent="0.2">
      <c r="A123">
        <v>2675</v>
      </c>
      <c r="B123" t="s">
        <v>49</v>
      </c>
      <c r="C123" t="s">
        <v>306</v>
      </c>
      <c r="D123" s="28">
        <v>28337</v>
      </c>
      <c r="E123" t="s">
        <v>30</v>
      </c>
      <c r="F123" t="s">
        <v>198</v>
      </c>
      <c r="G123" t="s">
        <v>307</v>
      </c>
      <c r="H123" t="s">
        <v>44</v>
      </c>
      <c r="I123">
        <v>0</v>
      </c>
      <c r="L123" s="37">
        <f t="shared" si="14"/>
        <v>197707</v>
      </c>
      <c r="M123" s="38">
        <f t="shared" si="15"/>
        <v>1</v>
      </c>
      <c r="N123" s="41">
        <f t="shared" si="16"/>
        <v>52810</v>
      </c>
      <c r="O123" t="str">
        <f t="shared" si="17"/>
        <v/>
      </c>
      <c r="P123" s="40" t="str">
        <f t="shared" si="18"/>
        <v>67 Jahren</v>
      </c>
      <c r="Q123" s="41">
        <f t="shared" si="19"/>
        <v>51349</v>
      </c>
      <c r="R123" t="str">
        <f t="shared" si="20"/>
        <v/>
      </c>
      <c r="S123" s="40" t="str">
        <f t="shared" si="21"/>
        <v>63 Jahren</v>
      </c>
    </row>
    <row r="124" spans="1:19" x14ac:dyDescent="0.2">
      <c r="A124">
        <v>2679</v>
      </c>
      <c r="B124" t="s">
        <v>220</v>
      </c>
      <c r="C124" t="s">
        <v>308</v>
      </c>
      <c r="D124" s="28">
        <v>28050</v>
      </c>
      <c r="E124" t="s">
        <v>30</v>
      </c>
      <c r="F124" t="s">
        <v>119</v>
      </c>
      <c r="G124" t="s">
        <v>270</v>
      </c>
      <c r="H124" t="s">
        <v>44</v>
      </c>
      <c r="I124">
        <v>0</v>
      </c>
      <c r="L124" s="37">
        <f t="shared" si="14"/>
        <v>197610</v>
      </c>
      <c r="M124" s="38">
        <f t="shared" si="15"/>
        <v>1</v>
      </c>
      <c r="N124" s="41">
        <f t="shared" si="16"/>
        <v>52536</v>
      </c>
      <c r="O124" t="str">
        <f t="shared" si="17"/>
        <v/>
      </c>
      <c r="P124" s="40" t="str">
        <f t="shared" si="18"/>
        <v>67 Jahren</v>
      </c>
      <c r="Q124" s="41">
        <f t="shared" si="19"/>
        <v>51075</v>
      </c>
      <c r="R124" t="str">
        <f t="shared" si="20"/>
        <v/>
      </c>
      <c r="S124" s="40" t="str">
        <f t="shared" si="21"/>
        <v>63 Jahren</v>
      </c>
    </row>
    <row r="125" spans="1:19" x14ac:dyDescent="0.2">
      <c r="A125">
        <v>2688</v>
      </c>
      <c r="B125" t="s">
        <v>309</v>
      </c>
      <c r="C125" t="s">
        <v>310</v>
      </c>
      <c r="D125" s="28">
        <v>26798</v>
      </c>
      <c r="E125" t="s">
        <v>25</v>
      </c>
      <c r="F125" t="s">
        <v>235</v>
      </c>
      <c r="G125" t="s">
        <v>264</v>
      </c>
      <c r="H125" t="s">
        <v>44</v>
      </c>
      <c r="I125">
        <v>0</v>
      </c>
      <c r="L125" s="37">
        <f t="shared" si="14"/>
        <v>197305</v>
      </c>
      <c r="M125" s="38">
        <f t="shared" si="15"/>
        <v>1</v>
      </c>
      <c r="N125" s="41">
        <f t="shared" si="16"/>
        <v>51288</v>
      </c>
      <c r="O125" t="str">
        <f t="shared" si="17"/>
        <v/>
      </c>
      <c r="P125" s="40" t="str">
        <f t="shared" si="18"/>
        <v>67 Jahren</v>
      </c>
      <c r="Q125" s="41">
        <f t="shared" si="19"/>
        <v>49827</v>
      </c>
      <c r="R125" t="str">
        <f t="shared" si="20"/>
        <v/>
      </c>
      <c r="S125" s="40" t="str">
        <f t="shared" si="21"/>
        <v>63 Jahren</v>
      </c>
    </row>
    <row r="126" spans="1:19" x14ac:dyDescent="0.2">
      <c r="A126">
        <v>2689</v>
      </c>
      <c r="B126" t="s">
        <v>40</v>
      </c>
      <c r="C126" t="s">
        <v>311</v>
      </c>
      <c r="D126" s="28">
        <v>25455</v>
      </c>
      <c r="E126" t="s">
        <v>30</v>
      </c>
      <c r="F126" t="s">
        <v>237</v>
      </c>
      <c r="G126" t="s">
        <v>291</v>
      </c>
      <c r="H126" t="s">
        <v>44</v>
      </c>
      <c r="I126">
        <v>0</v>
      </c>
      <c r="L126" s="37">
        <f t="shared" si="14"/>
        <v>196909</v>
      </c>
      <c r="M126" s="38">
        <f t="shared" si="15"/>
        <v>1</v>
      </c>
      <c r="N126" s="41">
        <f t="shared" si="16"/>
        <v>49949</v>
      </c>
      <c r="O126" t="str">
        <f t="shared" si="17"/>
        <v/>
      </c>
      <c r="P126" s="40" t="str">
        <f t="shared" si="18"/>
        <v>67 Jahren</v>
      </c>
      <c r="Q126" s="41">
        <f t="shared" si="19"/>
        <v>48488</v>
      </c>
      <c r="R126" t="str">
        <f t="shared" si="20"/>
        <v/>
      </c>
      <c r="S126" s="40" t="str">
        <f t="shared" si="21"/>
        <v>63 Jahren</v>
      </c>
    </row>
    <row r="127" spans="1:19" x14ac:dyDescent="0.2">
      <c r="A127">
        <v>2695</v>
      </c>
      <c r="B127" t="s">
        <v>146</v>
      </c>
      <c r="C127" t="s">
        <v>312</v>
      </c>
      <c r="D127" s="28">
        <v>28452</v>
      </c>
      <c r="E127" t="s">
        <v>30</v>
      </c>
      <c r="F127" t="s">
        <v>35</v>
      </c>
      <c r="G127" t="s">
        <v>240</v>
      </c>
      <c r="H127" t="s">
        <v>44</v>
      </c>
      <c r="I127">
        <v>0</v>
      </c>
      <c r="L127" s="37">
        <f t="shared" si="14"/>
        <v>197711</v>
      </c>
      <c r="M127" s="38">
        <f t="shared" si="15"/>
        <v>1</v>
      </c>
      <c r="N127" s="41">
        <f t="shared" si="16"/>
        <v>52932</v>
      </c>
      <c r="O127" t="str">
        <f t="shared" si="17"/>
        <v/>
      </c>
      <c r="P127" s="40" t="str">
        <f t="shared" si="18"/>
        <v>67 Jahren</v>
      </c>
      <c r="Q127" s="41">
        <f t="shared" si="19"/>
        <v>51471</v>
      </c>
      <c r="R127" t="str">
        <f t="shared" si="20"/>
        <v/>
      </c>
      <c r="S127" s="40" t="str">
        <f t="shared" si="21"/>
        <v>63 Jahren</v>
      </c>
    </row>
    <row r="128" spans="1:19" x14ac:dyDescent="0.2">
      <c r="A128">
        <v>2717</v>
      </c>
      <c r="B128" t="s">
        <v>40</v>
      </c>
      <c r="C128" t="s">
        <v>313</v>
      </c>
      <c r="D128" s="28">
        <v>34046</v>
      </c>
      <c r="E128" t="s">
        <v>30</v>
      </c>
      <c r="F128" t="s">
        <v>42</v>
      </c>
      <c r="G128" t="s">
        <v>243</v>
      </c>
      <c r="H128" t="s">
        <v>44</v>
      </c>
      <c r="I128">
        <v>0</v>
      </c>
      <c r="L128" s="37">
        <f t="shared" si="14"/>
        <v>199303</v>
      </c>
      <c r="M128" s="38">
        <f t="shared" si="15"/>
        <v>1</v>
      </c>
      <c r="N128" s="41">
        <f t="shared" si="16"/>
        <v>58532</v>
      </c>
      <c r="O128" t="str">
        <f t="shared" si="17"/>
        <v/>
      </c>
      <c r="P128" s="40" t="str">
        <f t="shared" si="18"/>
        <v>67 Jahren</v>
      </c>
      <c r="Q128" s="41">
        <f t="shared" si="19"/>
        <v>57071</v>
      </c>
      <c r="R128" t="str">
        <f t="shared" si="20"/>
        <v/>
      </c>
      <c r="S128" s="40" t="str">
        <f t="shared" si="21"/>
        <v>63 Jahren</v>
      </c>
    </row>
    <row r="129" spans="1:19" x14ac:dyDescent="0.2">
      <c r="A129">
        <v>2735</v>
      </c>
      <c r="B129" t="s">
        <v>314</v>
      </c>
      <c r="C129" t="s">
        <v>315</v>
      </c>
      <c r="D129" s="28">
        <v>23192</v>
      </c>
      <c r="E129" t="s">
        <v>25</v>
      </c>
      <c r="F129" t="s">
        <v>127</v>
      </c>
      <c r="G129" t="s">
        <v>246</v>
      </c>
      <c r="H129" t="s">
        <v>44</v>
      </c>
      <c r="I129">
        <v>0</v>
      </c>
      <c r="L129" s="37">
        <f t="shared" si="14"/>
        <v>196306</v>
      </c>
      <c r="M129" s="38">
        <f t="shared" si="15"/>
        <v>1</v>
      </c>
      <c r="N129" s="41">
        <f t="shared" si="16"/>
        <v>47604</v>
      </c>
      <c r="O129" t="str">
        <f t="shared" si="17"/>
        <v/>
      </c>
      <c r="P129" s="40" t="str">
        <f t="shared" si="18"/>
        <v>66 Jahren und 10 Monaten</v>
      </c>
      <c r="Q129" s="41">
        <f t="shared" si="19"/>
        <v>46204</v>
      </c>
      <c r="R129" t="str">
        <f t="shared" si="20"/>
        <v/>
      </c>
      <c r="S129" s="40" t="str">
        <f t="shared" si="21"/>
        <v>63 Jahren</v>
      </c>
    </row>
    <row r="130" spans="1:19" x14ac:dyDescent="0.2">
      <c r="A130">
        <v>2763</v>
      </c>
      <c r="B130" t="s">
        <v>253</v>
      </c>
      <c r="C130" t="s">
        <v>316</v>
      </c>
      <c r="D130" s="28">
        <v>29965</v>
      </c>
      <c r="E130" t="s">
        <v>30</v>
      </c>
      <c r="F130" t="s">
        <v>168</v>
      </c>
      <c r="G130" t="s">
        <v>249</v>
      </c>
      <c r="H130" t="s">
        <v>44</v>
      </c>
      <c r="I130">
        <v>0</v>
      </c>
      <c r="L130" s="37">
        <f t="shared" ref="L130:L193" si="22">YEAR(Geburtstag)*100+MONTH(Geburtstag)</f>
        <v>198201</v>
      </c>
      <c r="M130" s="38">
        <f t="shared" ref="M130:M193" si="23">IF(DAY(Geburtstag)=1,0,1)</f>
        <v>1</v>
      </c>
      <c r="N130" s="41">
        <f t="shared" si="16"/>
        <v>54455</v>
      </c>
      <c r="O130" t="str">
        <f t="shared" si="17"/>
        <v/>
      </c>
      <c r="P130" s="40" t="str">
        <f t="shared" si="18"/>
        <v>67 Jahren</v>
      </c>
      <c r="Q130" s="41">
        <f t="shared" si="19"/>
        <v>52994</v>
      </c>
      <c r="R130" t="str">
        <f t="shared" si="20"/>
        <v/>
      </c>
      <c r="S130" s="40" t="str">
        <f t="shared" si="21"/>
        <v>63 Jahren</v>
      </c>
    </row>
    <row r="131" spans="1:19" x14ac:dyDescent="0.2">
      <c r="A131">
        <v>2767</v>
      </c>
      <c r="B131" t="s">
        <v>28</v>
      </c>
      <c r="C131" t="s">
        <v>317</v>
      </c>
      <c r="D131" s="28">
        <v>30325</v>
      </c>
      <c r="E131" t="s">
        <v>30</v>
      </c>
      <c r="F131" t="s">
        <v>119</v>
      </c>
      <c r="G131" t="s">
        <v>270</v>
      </c>
      <c r="H131" t="s">
        <v>44</v>
      </c>
      <c r="I131">
        <v>0</v>
      </c>
      <c r="L131" s="37">
        <f t="shared" si="22"/>
        <v>198301</v>
      </c>
      <c r="M131" s="38">
        <f t="shared" si="23"/>
        <v>1</v>
      </c>
      <c r="N131" s="41">
        <f t="shared" ref="N131:N194" si="24">IF(AND(langjhrg_Versicherte="ja",SB_plus="ja"),DATE(YEAR(Geburtstag)+60,MONTH(Geburtstag)+M131,1),IF(AND(langjhrg_Versicherte="ja",GdB&gt;=50),DATE(YEAR(Geburtstag)+63,MONTH(Geburtstag)+VLOOKUP(L131,Parameterliste,Para_Schwebi,TRUE)+M131,1),IF(AND(Geschlecht="w",Geburtstag&lt;=Sprungdatum),DATE(YEAR(Geburtstag)+60,MONTH(Geburtstag)+VLOOKUP(L131,Parameterliste,Para_Frauen,TRUE)+M131,1),IF(bes._langjährig_Versicherter="ja",DATE(YEAR(Geburtstag)+65,MONTH(Geburtstag)+M131,1),IF(langjhrg_Versicherte="ja",DATE(YEAR(Geburtstag)+65,MONTH(Geburtstag)+VLOOKUP(L131,Parameterliste,Para_Langj_Vers,TRUE)+M131,1),DATE(YEAR(Geburtstag)+65,MONTH(Geburtstag)+VLOOKUP(L131,Parameterliste,Para_Regel,TRUE)+M131,1))))))</f>
        <v>54820</v>
      </c>
      <c r="O131" t="str">
        <f t="shared" ref="O131:O194" si="25">IF(DATE(YEAR(Geburtstag)+65,MONTH(Geburtstag)+VLOOKUP(L131,Parameterliste,Para_Regel,TRUE)+M131,1)&gt;N131,"Ausnahme","")</f>
        <v/>
      </c>
      <c r="P131" s="40" t="str">
        <f t="shared" ref="P131:P194" si="26">INT(DATEDIF(Geburtstag,N131,"M")/12)&amp;" Jahren"&amp;IF(MOD(DATEDIF(Geburtstag,N131,"M"),12)=0,""," und "&amp;MOD(DATEDIF(Geburtstag,N131,"M"),12)&amp;" Monat"&amp;IF(MOD(DATEDIF(Geburtstag,N131,"M"),12)=1,"","en"))</f>
        <v>67 Jahren</v>
      </c>
      <c r="Q131" s="41">
        <f t="shared" ref="Q131:Q194" si="27">IF(IF(AND(GdB&gt;=50,langjhrg_Versicherte="ja"),DATE(YEAR(Geburtstag)+60,MONTH(Geburtstag)+VLOOKUP(L131,Parameterliste,Para_Schwebi_Vorz,TRUE)+M131,1),IF(Geschlecht="w",DATE(YEAR(Geburtstag)+60,MONTH(Geburtstag)+VLOOKUP(L131,Parameterliste,Para_Frauen_Vorz,TRUE)+M131,1),DATE(YEAR(Geburtstag)+63,MONTH(Geburtstag)+VLOOKUP(L131,Parameterliste,Para_Vorz_Zug,TRUE)+M131,1)))&gt;N131,"nicht möglich",IF(AND(GdB&gt;=50,langjhrg_Versicherte="ja"),DATE(YEAR(Geburtstag)+60,MONTH(Geburtstag)+VLOOKUP(L131,Parameterliste,Para_Schwebi_Vorz,TRUE)+M131,1),IF(Geschlecht="w",DATE(YEAR(Geburtstag)+60,MONTH(Geburtstag)+VLOOKUP(L131,Parameterliste,Para_Frauen_Vorz,TRUE)+M131,1),IF(langjhrg_Versicherte="ja",DATE(YEAR(Geburtstag)+63,MONTH(Geburtstag)+VLOOKUP(L131,Parameterliste,Para_Vorz_Zug,TRUE)+M131,1),"nicht möglich"))))</f>
        <v>53359</v>
      </c>
      <c r="R131" t="str">
        <f t="shared" ref="R131:R194" si="28">IF(DATE(YEAR(Geburtstag)+63,MONTH(Geburtstag)+VLOOKUP(L131,Parameterliste,Para_Vorz_Zug,TRUE)+M131,1)&gt;Q131,"Ausnahme","")</f>
        <v/>
      </c>
      <c r="S131" s="40" t="str">
        <f t="shared" ref="S131:S194" si="29">IF(Q131="nicht möglich","",INT(DATEDIF(Geburtstag,Q131,"m")/12)&amp;" Jahren"&amp;IF(MOD(DATEDIF(Geburtstag,Q131,"m"),12)=0,""," und "&amp;MOD(DATEDIF(Geburtstag,Q131,"m"),12)&amp;" Monat"&amp;IF(MOD(DATEDIF(Geburtstag,Q131,"m"),12)=1,"","en")))</f>
        <v>63 Jahren</v>
      </c>
    </row>
    <row r="132" spans="1:19" x14ac:dyDescent="0.2">
      <c r="A132">
        <v>2769</v>
      </c>
      <c r="B132" t="s">
        <v>40</v>
      </c>
      <c r="C132" t="s">
        <v>318</v>
      </c>
      <c r="D132" s="28">
        <v>25830</v>
      </c>
      <c r="E132" t="s">
        <v>30</v>
      </c>
      <c r="F132" t="s">
        <v>84</v>
      </c>
      <c r="G132" t="s">
        <v>256</v>
      </c>
      <c r="H132" t="s">
        <v>44</v>
      </c>
      <c r="I132">
        <v>0</v>
      </c>
      <c r="L132" s="37">
        <f t="shared" si="22"/>
        <v>197009</v>
      </c>
      <c r="M132" s="38">
        <f t="shared" si="23"/>
        <v>1</v>
      </c>
      <c r="N132" s="41">
        <f t="shared" si="24"/>
        <v>50314</v>
      </c>
      <c r="O132" t="str">
        <f t="shared" si="25"/>
        <v/>
      </c>
      <c r="P132" s="40" t="str">
        <f t="shared" si="26"/>
        <v>67 Jahren</v>
      </c>
      <c r="Q132" s="41">
        <f t="shared" si="27"/>
        <v>48853</v>
      </c>
      <c r="R132" t="str">
        <f t="shared" si="28"/>
        <v/>
      </c>
      <c r="S132" s="40" t="str">
        <f t="shared" si="29"/>
        <v>63 Jahren</v>
      </c>
    </row>
    <row r="133" spans="1:19" x14ac:dyDescent="0.2">
      <c r="A133">
        <v>2770</v>
      </c>
      <c r="B133" t="s">
        <v>40</v>
      </c>
      <c r="C133" t="s">
        <v>319</v>
      </c>
      <c r="D133" s="28">
        <v>30556</v>
      </c>
      <c r="E133" t="s">
        <v>30</v>
      </c>
      <c r="F133" t="s">
        <v>287</v>
      </c>
      <c r="G133" t="s">
        <v>288</v>
      </c>
      <c r="H133" t="s">
        <v>44</v>
      </c>
      <c r="I133">
        <v>50</v>
      </c>
      <c r="L133" s="37">
        <f t="shared" si="22"/>
        <v>198308</v>
      </c>
      <c r="M133" s="38">
        <f t="shared" si="23"/>
        <v>1</v>
      </c>
      <c r="N133" s="41">
        <f t="shared" si="24"/>
        <v>54302</v>
      </c>
      <c r="O133" t="str">
        <f t="shared" si="25"/>
        <v>Ausnahme</v>
      </c>
      <c r="P133" s="40" t="str">
        <f t="shared" si="26"/>
        <v>65 Jahren</v>
      </c>
      <c r="Q133" s="41">
        <f t="shared" si="27"/>
        <v>53206</v>
      </c>
      <c r="R133" t="str">
        <f t="shared" si="28"/>
        <v>Ausnahme</v>
      </c>
      <c r="S133" s="40" t="str">
        <f t="shared" si="29"/>
        <v>62 Jahren</v>
      </c>
    </row>
    <row r="134" spans="1:19" x14ac:dyDescent="0.2">
      <c r="A134">
        <v>2791</v>
      </c>
      <c r="B134" t="s">
        <v>320</v>
      </c>
      <c r="C134" t="s">
        <v>321</v>
      </c>
      <c r="D134" s="28">
        <v>28391</v>
      </c>
      <c r="E134" t="s">
        <v>25</v>
      </c>
      <c r="F134" t="s">
        <v>237</v>
      </c>
      <c r="G134" t="s">
        <v>291</v>
      </c>
      <c r="H134" t="s">
        <v>44</v>
      </c>
      <c r="I134">
        <v>0</v>
      </c>
      <c r="L134" s="37">
        <f t="shared" si="22"/>
        <v>197709</v>
      </c>
      <c r="M134" s="38">
        <f t="shared" si="23"/>
        <v>1</v>
      </c>
      <c r="N134" s="41">
        <f t="shared" si="24"/>
        <v>52871</v>
      </c>
      <c r="O134" t="str">
        <f t="shared" si="25"/>
        <v/>
      </c>
      <c r="P134" s="40" t="str">
        <f t="shared" si="26"/>
        <v>67 Jahren</v>
      </c>
      <c r="Q134" s="41">
        <f t="shared" si="27"/>
        <v>51410</v>
      </c>
      <c r="R134" t="str">
        <f t="shared" si="28"/>
        <v/>
      </c>
      <c r="S134" s="40" t="str">
        <f t="shared" si="29"/>
        <v>63 Jahren</v>
      </c>
    </row>
    <row r="135" spans="1:19" x14ac:dyDescent="0.2">
      <c r="A135">
        <v>2848</v>
      </c>
      <c r="B135" t="s">
        <v>28</v>
      </c>
      <c r="C135" t="s">
        <v>322</v>
      </c>
      <c r="D135" s="28">
        <v>30215</v>
      </c>
      <c r="E135" t="s">
        <v>30</v>
      </c>
      <c r="F135" t="s">
        <v>58</v>
      </c>
      <c r="G135" t="s">
        <v>323</v>
      </c>
      <c r="H135" t="s">
        <v>44</v>
      </c>
      <c r="I135">
        <v>50</v>
      </c>
      <c r="L135" s="37">
        <f t="shared" si="22"/>
        <v>198209</v>
      </c>
      <c r="M135" s="38">
        <f t="shared" si="23"/>
        <v>1</v>
      </c>
      <c r="N135" s="41">
        <f t="shared" si="24"/>
        <v>53966</v>
      </c>
      <c r="O135" t="str">
        <f t="shared" si="25"/>
        <v>Ausnahme</v>
      </c>
      <c r="P135" s="40" t="str">
        <f t="shared" si="26"/>
        <v>65 Jahren</v>
      </c>
      <c r="Q135" s="41">
        <f t="shared" si="27"/>
        <v>52871</v>
      </c>
      <c r="R135" t="str">
        <f t="shared" si="28"/>
        <v>Ausnahme</v>
      </c>
      <c r="S135" s="40" t="str">
        <f t="shared" si="29"/>
        <v>62 Jahren</v>
      </c>
    </row>
    <row r="136" spans="1:19" x14ac:dyDescent="0.2">
      <c r="A136">
        <v>2874</v>
      </c>
      <c r="B136" t="s">
        <v>28</v>
      </c>
      <c r="C136" t="s">
        <v>324</v>
      </c>
      <c r="D136" s="28">
        <v>30171</v>
      </c>
      <c r="E136" t="s">
        <v>30</v>
      </c>
      <c r="F136" t="s">
        <v>42</v>
      </c>
      <c r="G136" t="s">
        <v>243</v>
      </c>
      <c r="H136" t="s">
        <v>44</v>
      </c>
      <c r="I136">
        <v>0</v>
      </c>
      <c r="L136" s="37">
        <f t="shared" si="22"/>
        <v>198208</v>
      </c>
      <c r="M136" s="38">
        <f t="shared" si="23"/>
        <v>1</v>
      </c>
      <c r="N136" s="41">
        <f t="shared" si="24"/>
        <v>54667</v>
      </c>
      <c r="O136" t="str">
        <f t="shared" si="25"/>
        <v/>
      </c>
      <c r="P136" s="40" t="str">
        <f t="shared" si="26"/>
        <v>67 Jahren</v>
      </c>
      <c r="Q136" s="41">
        <f t="shared" si="27"/>
        <v>53206</v>
      </c>
      <c r="R136" t="str">
        <f t="shared" si="28"/>
        <v/>
      </c>
      <c r="S136" s="40" t="str">
        <f t="shared" si="29"/>
        <v>63 Jahren</v>
      </c>
    </row>
    <row r="137" spans="1:19" x14ac:dyDescent="0.2">
      <c r="A137">
        <v>2969</v>
      </c>
      <c r="B137" t="s">
        <v>49</v>
      </c>
      <c r="C137" t="s">
        <v>325</v>
      </c>
      <c r="D137" s="28">
        <v>26490</v>
      </c>
      <c r="E137" t="s">
        <v>30</v>
      </c>
      <c r="F137" t="s">
        <v>62</v>
      </c>
      <c r="G137" t="s">
        <v>326</v>
      </c>
      <c r="H137" t="s">
        <v>44</v>
      </c>
      <c r="I137">
        <v>60</v>
      </c>
      <c r="L137" s="37">
        <f t="shared" si="22"/>
        <v>197207</v>
      </c>
      <c r="M137" s="38">
        <f t="shared" si="23"/>
        <v>1</v>
      </c>
      <c r="N137" s="41">
        <f t="shared" si="24"/>
        <v>50253</v>
      </c>
      <c r="O137" t="str">
        <f t="shared" si="25"/>
        <v>Ausnahme</v>
      </c>
      <c r="P137" s="40" t="str">
        <f t="shared" si="26"/>
        <v>65 Jahren</v>
      </c>
      <c r="Q137" s="41">
        <f t="shared" si="27"/>
        <v>49157</v>
      </c>
      <c r="R137" t="str">
        <f t="shared" si="28"/>
        <v>Ausnahme</v>
      </c>
      <c r="S137" s="40" t="str">
        <f t="shared" si="29"/>
        <v>62 Jahren</v>
      </c>
    </row>
    <row r="138" spans="1:19" x14ac:dyDescent="0.2">
      <c r="A138">
        <v>2990</v>
      </c>
      <c r="B138" t="s">
        <v>49</v>
      </c>
      <c r="C138" t="s">
        <v>327</v>
      </c>
      <c r="D138" s="28">
        <v>31800</v>
      </c>
      <c r="E138" t="s">
        <v>30</v>
      </c>
      <c r="F138" t="s">
        <v>66</v>
      </c>
      <c r="G138" t="s">
        <v>276</v>
      </c>
      <c r="H138" t="s">
        <v>44</v>
      </c>
      <c r="I138">
        <v>0</v>
      </c>
      <c r="L138" s="37">
        <f t="shared" si="22"/>
        <v>198701</v>
      </c>
      <c r="M138" s="38">
        <f t="shared" si="23"/>
        <v>1</v>
      </c>
      <c r="N138" s="41">
        <f t="shared" si="24"/>
        <v>56281</v>
      </c>
      <c r="O138" t="str">
        <f t="shared" si="25"/>
        <v/>
      </c>
      <c r="P138" s="40" t="str">
        <f t="shared" si="26"/>
        <v>67 Jahren</v>
      </c>
      <c r="Q138" s="41">
        <f t="shared" si="27"/>
        <v>54820</v>
      </c>
      <c r="R138" t="str">
        <f t="shared" si="28"/>
        <v/>
      </c>
      <c r="S138" s="40" t="str">
        <f t="shared" si="29"/>
        <v>63 Jahren</v>
      </c>
    </row>
    <row r="139" spans="1:19" x14ac:dyDescent="0.2">
      <c r="A139">
        <v>3037</v>
      </c>
      <c r="B139" t="s">
        <v>274</v>
      </c>
      <c r="C139" t="s">
        <v>328</v>
      </c>
      <c r="D139" s="28">
        <v>30688</v>
      </c>
      <c r="E139" t="s">
        <v>30</v>
      </c>
      <c r="F139" t="s">
        <v>35</v>
      </c>
      <c r="G139" t="s">
        <v>240</v>
      </c>
      <c r="H139" t="s">
        <v>44</v>
      </c>
      <c r="I139">
        <v>0</v>
      </c>
      <c r="L139" s="37">
        <f t="shared" si="22"/>
        <v>198401</v>
      </c>
      <c r="M139" s="38">
        <f t="shared" si="23"/>
        <v>1</v>
      </c>
      <c r="N139" s="41">
        <f t="shared" si="24"/>
        <v>55185</v>
      </c>
      <c r="O139" t="str">
        <f t="shared" si="25"/>
        <v/>
      </c>
      <c r="P139" s="40" t="str">
        <f t="shared" si="26"/>
        <v>67 Jahren</v>
      </c>
      <c r="Q139" s="41">
        <f t="shared" si="27"/>
        <v>53724</v>
      </c>
      <c r="R139" t="str">
        <f t="shared" si="28"/>
        <v/>
      </c>
      <c r="S139" s="40" t="str">
        <f t="shared" si="29"/>
        <v>63 Jahren</v>
      </c>
    </row>
    <row r="140" spans="1:19" x14ac:dyDescent="0.2">
      <c r="A140">
        <v>3041</v>
      </c>
      <c r="B140" t="s">
        <v>175</v>
      </c>
      <c r="C140" t="s">
        <v>329</v>
      </c>
      <c r="D140" s="28">
        <v>26978</v>
      </c>
      <c r="E140" t="s">
        <v>30</v>
      </c>
      <c r="F140" t="s">
        <v>73</v>
      </c>
      <c r="G140" t="s">
        <v>330</v>
      </c>
      <c r="H140" t="s">
        <v>44</v>
      </c>
      <c r="I140">
        <v>0</v>
      </c>
      <c r="L140" s="37">
        <f t="shared" si="22"/>
        <v>197311</v>
      </c>
      <c r="M140" s="38">
        <f t="shared" si="23"/>
        <v>1</v>
      </c>
      <c r="N140" s="41">
        <f t="shared" si="24"/>
        <v>51471</v>
      </c>
      <c r="O140" t="str">
        <f t="shared" si="25"/>
        <v/>
      </c>
      <c r="P140" s="40" t="str">
        <f t="shared" si="26"/>
        <v>67 Jahren</v>
      </c>
      <c r="Q140" s="41">
        <f t="shared" si="27"/>
        <v>50010</v>
      </c>
      <c r="R140" t="str">
        <f t="shared" si="28"/>
        <v/>
      </c>
      <c r="S140" s="40" t="str">
        <f t="shared" si="29"/>
        <v>63 Jahren</v>
      </c>
    </row>
    <row r="141" spans="1:19" x14ac:dyDescent="0.2">
      <c r="A141">
        <v>3044</v>
      </c>
      <c r="B141" t="s">
        <v>331</v>
      </c>
      <c r="C141" t="s">
        <v>332</v>
      </c>
      <c r="D141" s="28">
        <v>32207</v>
      </c>
      <c r="E141" t="s">
        <v>30</v>
      </c>
      <c r="F141" t="s">
        <v>76</v>
      </c>
      <c r="G141" t="s">
        <v>333</v>
      </c>
      <c r="H141" t="s">
        <v>44</v>
      </c>
      <c r="I141">
        <v>0</v>
      </c>
      <c r="L141" s="37">
        <f t="shared" si="22"/>
        <v>198803</v>
      </c>
      <c r="M141" s="38">
        <f t="shared" si="23"/>
        <v>1</v>
      </c>
      <c r="N141" s="41">
        <f t="shared" si="24"/>
        <v>56705</v>
      </c>
      <c r="O141" t="str">
        <f t="shared" si="25"/>
        <v/>
      </c>
      <c r="P141" s="40" t="str">
        <f t="shared" si="26"/>
        <v>67 Jahren</v>
      </c>
      <c r="Q141" s="41">
        <f t="shared" si="27"/>
        <v>55244</v>
      </c>
      <c r="R141" t="str">
        <f t="shared" si="28"/>
        <v/>
      </c>
      <c r="S141" s="40" t="str">
        <f t="shared" si="29"/>
        <v>63 Jahren</v>
      </c>
    </row>
    <row r="142" spans="1:19" x14ac:dyDescent="0.2">
      <c r="A142">
        <v>3052</v>
      </c>
      <c r="B142" t="s">
        <v>28</v>
      </c>
      <c r="C142" t="s">
        <v>334</v>
      </c>
      <c r="D142" s="28">
        <v>32532</v>
      </c>
      <c r="E142" t="s">
        <v>30</v>
      </c>
      <c r="F142" t="s">
        <v>62</v>
      </c>
      <c r="G142" t="s">
        <v>326</v>
      </c>
      <c r="H142" t="s">
        <v>44</v>
      </c>
      <c r="I142">
        <v>0</v>
      </c>
      <c r="L142" s="37">
        <f t="shared" si="22"/>
        <v>198901</v>
      </c>
      <c r="M142" s="38">
        <f t="shared" si="23"/>
        <v>1</v>
      </c>
      <c r="N142" s="41">
        <f t="shared" si="24"/>
        <v>57011</v>
      </c>
      <c r="O142" t="str">
        <f t="shared" si="25"/>
        <v/>
      </c>
      <c r="P142" s="40" t="str">
        <f t="shared" si="26"/>
        <v>67 Jahren</v>
      </c>
      <c r="Q142" s="41">
        <f t="shared" si="27"/>
        <v>55550</v>
      </c>
      <c r="R142" t="str">
        <f t="shared" si="28"/>
        <v/>
      </c>
      <c r="S142" s="40" t="str">
        <f t="shared" si="29"/>
        <v>63 Jahren</v>
      </c>
    </row>
    <row r="143" spans="1:19" x14ac:dyDescent="0.2">
      <c r="A143">
        <v>3053</v>
      </c>
      <c r="B143" t="s">
        <v>223</v>
      </c>
      <c r="C143" t="s">
        <v>335</v>
      </c>
      <c r="D143" s="28">
        <v>31397</v>
      </c>
      <c r="E143" t="s">
        <v>25</v>
      </c>
      <c r="F143" t="s">
        <v>66</v>
      </c>
      <c r="G143" t="s">
        <v>276</v>
      </c>
      <c r="H143" t="s">
        <v>44</v>
      </c>
      <c r="I143">
        <v>0</v>
      </c>
      <c r="L143" s="37">
        <f t="shared" si="22"/>
        <v>198512</v>
      </c>
      <c r="M143" s="38">
        <f t="shared" si="23"/>
        <v>1</v>
      </c>
      <c r="N143" s="41">
        <f t="shared" si="24"/>
        <v>55885</v>
      </c>
      <c r="O143" t="str">
        <f t="shared" si="25"/>
        <v/>
      </c>
      <c r="P143" s="40" t="str">
        <f t="shared" si="26"/>
        <v>67 Jahren</v>
      </c>
      <c r="Q143" s="41">
        <f t="shared" si="27"/>
        <v>54424</v>
      </c>
      <c r="R143" t="str">
        <f t="shared" si="28"/>
        <v/>
      </c>
      <c r="S143" s="40" t="str">
        <f t="shared" si="29"/>
        <v>63 Jahren</v>
      </c>
    </row>
    <row r="144" spans="1:19" x14ac:dyDescent="0.2">
      <c r="A144">
        <v>3054</v>
      </c>
      <c r="B144" t="s">
        <v>49</v>
      </c>
      <c r="C144" t="s">
        <v>336</v>
      </c>
      <c r="D144" s="28">
        <v>27774</v>
      </c>
      <c r="E144" t="s">
        <v>30</v>
      </c>
      <c r="F144" t="s">
        <v>81</v>
      </c>
      <c r="G144" t="s">
        <v>337</v>
      </c>
      <c r="H144" t="s">
        <v>44</v>
      </c>
      <c r="I144">
        <v>0</v>
      </c>
      <c r="L144" s="37">
        <f t="shared" si="22"/>
        <v>197601</v>
      </c>
      <c r="M144" s="38">
        <f t="shared" si="23"/>
        <v>1</v>
      </c>
      <c r="N144" s="41">
        <f t="shared" si="24"/>
        <v>52263</v>
      </c>
      <c r="O144" t="str">
        <f t="shared" si="25"/>
        <v/>
      </c>
      <c r="P144" s="40" t="str">
        <f t="shared" si="26"/>
        <v>67 Jahren</v>
      </c>
      <c r="Q144" s="41">
        <f t="shared" si="27"/>
        <v>50802</v>
      </c>
      <c r="R144" t="str">
        <f t="shared" si="28"/>
        <v/>
      </c>
      <c r="S144" s="40" t="str">
        <f t="shared" si="29"/>
        <v>63 Jahren</v>
      </c>
    </row>
    <row r="145" spans="1:19" x14ac:dyDescent="0.2">
      <c r="A145">
        <v>3055</v>
      </c>
      <c r="B145" t="s">
        <v>49</v>
      </c>
      <c r="C145" t="s">
        <v>338</v>
      </c>
      <c r="D145" s="28">
        <v>31112</v>
      </c>
      <c r="E145" t="s">
        <v>30</v>
      </c>
      <c r="F145" t="s">
        <v>84</v>
      </c>
      <c r="G145" t="s">
        <v>256</v>
      </c>
      <c r="H145" t="s">
        <v>44</v>
      </c>
      <c r="I145">
        <v>0</v>
      </c>
      <c r="L145" s="37">
        <f t="shared" si="22"/>
        <v>198503</v>
      </c>
      <c r="M145" s="38">
        <f t="shared" si="23"/>
        <v>1</v>
      </c>
      <c r="N145" s="41">
        <f t="shared" si="24"/>
        <v>55610</v>
      </c>
      <c r="O145" t="str">
        <f t="shared" si="25"/>
        <v/>
      </c>
      <c r="P145" s="40" t="str">
        <f t="shared" si="26"/>
        <v>67 Jahren</v>
      </c>
      <c r="Q145" s="41">
        <f t="shared" si="27"/>
        <v>54149</v>
      </c>
      <c r="R145" t="str">
        <f t="shared" si="28"/>
        <v/>
      </c>
      <c r="S145" s="40" t="str">
        <f t="shared" si="29"/>
        <v>63 Jahren</v>
      </c>
    </row>
    <row r="146" spans="1:19" x14ac:dyDescent="0.2">
      <c r="A146">
        <v>3056</v>
      </c>
      <c r="B146" t="s">
        <v>28</v>
      </c>
      <c r="C146" t="s">
        <v>339</v>
      </c>
      <c r="D146" s="28">
        <v>31241</v>
      </c>
      <c r="E146" t="s">
        <v>30</v>
      </c>
      <c r="F146" t="s">
        <v>86</v>
      </c>
      <c r="G146" t="s">
        <v>340</v>
      </c>
      <c r="H146" t="s">
        <v>44</v>
      </c>
      <c r="I146">
        <v>0</v>
      </c>
      <c r="L146" s="37">
        <f t="shared" si="22"/>
        <v>198507</v>
      </c>
      <c r="M146" s="38">
        <f t="shared" si="23"/>
        <v>1</v>
      </c>
      <c r="N146" s="41">
        <f t="shared" si="24"/>
        <v>55732</v>
      </c>
      <c r="O146" t="str">
        <f t="shared" si="25"/>
        <v/>
      </c>
      <c r="P146" s="40" t="str">
        <f t="shared" si="26"/>
        <v>67 Jahren</v>
      </c>
      <c r="Q146" s="41">
        <f t="shared" si="27"/>
        <v>54271</v>
      </c>
      <c r="R146" t="str">
        <f t="shared" si="28"/>
        <v/>
      </c>
      <c r="S146" s="40" t="str">
        <f t="shared" si="29"/>
        <v>63 Jahren</v>
      </c>
    </row>
    <row r="147" spans="1:19" x14ac:dyDescent="0.2">
      <c r="A147">
        <v>3057</v>
      </c>
      <c r="B147" t="s">
        <v>156</v>
      </c>
      <c r="C147" t="s">
        <v>341</v>
      </c>
      <c r="D147" s="28">
        <v>29060</v>
      </c>
      <c r="E147" t="s">
        <v>30</v>
      </c>
      <c r="F147" t="s">
        <v>47</v>
      </c>
      <c r="G147" t="s">
        <v>252</v>
      </c>
      <c r="H147" t="s">
        <v>44</v>
      </c>
      <c r="I147">
        <v>0</v>
      </c>
      <c r="L147" s="37">
        <f t="shared" si="22"/>
        <v>197907</v>
      </c>
      <c r="M147" s="38">
        <f t="shared" si="23"/>
        <v>1</v>
      </c>
      <c r="N147" s="41">
        <f t="shared" si="24"/>
        <v>53540</v>
      </c>
      <c r="O147" t="str">
        <f t="shared" si="25"/>
        <v/>
      </c>
      <c r="P147" s="40" t="str">
        <f t="shared" si="26"/>
        <v>67 Jahren</v>
      </c>
      <c r="Q147" s="41">
        <f t="shared" si="27"/>
        <v>52079</v>
      </c>
      <c r="R147" t="str">
        <f t="shared" si="28"/>
        <v/>
      </c>
      <c r="S147" s="40" t="str">
        <f t="shared" si="29"/>
        <v>63 Jahren</v>
      </c>
    </row>
    <row r="148" spans="1:19" x14ac:dyDescent="0.2">
      <c r="A148">
        <v>3062</v>
      </c>
      <c r="B148" t="s">
        <v>146</v>
      </c>
      <c r="C148" t="s">
        <v>342</v>
      </c>
      <c r="D148" s="28">
        <v>31942</v>
      </c>
      <c r="E148" t="s">
        <v>30</v>
      </c>
      <c r="F148" t="s">
        <v>35</v>
      </c>
      <c r="G148" t="s">
        <v>240</v>
      </c>
      <c r="H148" t="s">
        <v>44</v>
      </c>
      <c r="I148">
        <v>0</v>
      </c>
      <c r="L148" s="37">
        <f t="shared" si="22"/>
        <v>198706</v>
      </c>
      <c r="M148" s="38">
        <f t="shared" si="23"/>
        <v>1</v>
      </c>
      <c r="N148" s="41">
        <f t="shared" si="24"/>
        <v>56431</v>
      </c>
      <c r="O148" t="str">
        <f t="shared" si="25"/>
        <v/>
      </c>
      <c r="P148" s="40" t="str">
        <f t="shared" si="26"/>
        <v>67 Jahren</v>
      </c>
      <c r="Q148" s="41">
        <f t="shared" si="27"/>
        <v>54970</v>
      </c>
      <c r="R148" t="str">
        <f t="shared" si="28"/>
        <v/>
      </c>
      <c r="S148" s="40" t="str">
        <f t="shared" si="29"/>
        <v>63 Jahren</v>
      </c>
    </row>
    <row r="149" spans="1:19" x14ac:dyDescent="0.2">
      <c r="A149">
        <v>3063</v>
      </c>
      <c r="B149" t="s">
        <v>241</v>
      </c>
      <c r="C149" t="s">
        <v>342</v>
      </c>
      <c r="D149" s="28">
        <v>27818</v>
      </c>
      <c r="E149" t="s">
        <v>30</v>
      </c>
      <c r="F149" t="s">
        <v>42</v>
      </c>
      <c r="G149" t="s">
        <v>243</v>
      </c>
      <c r="H149" t="s">
        <v>44</v>
      </c>
      <c r="I149">
        <v>0</v>
      </c>
      <c r="L149" s="37">
        <f t="shared" si="22"/>
        <v>197602</v>
      </c>
      <c r="M149" s="38">
        <f t="shared" si="23"/>
        <v>1</v>
      </c>
      <c r="N149" s="41">
        <f t="shared" si="24"/>
        <v>52291</v>
      </c>
      <c r="O149" t="str">
        <f t="shared" si="25"/>
        <v/>
      </c>
      <c r="P149" s="40" t="str">
        <f t="shared" si="26"/>
        <v>67 Jahren</v>
      </c>
      <c r="Q149" s="41">
        <f t="shared" si="27"/>
        <v>50830</v>
      </c>
      <c r="R149" t="str">
        <f t="shared" si="28"/>
        <v/>
      </c>
      <c r="S149" s="40" t="str">
        <f t="shared" si="29"/>
        <v>63 Jahren</v>
      </c>
    </row>
    <row r="150" spans="1:19" x14ac:dyDescent="0.2">
      <c r="A150">
        <v>3064</v>
      </c>
      <c r="B150" t="s">
        <v>40</v>
      </c>
      <c r="C150" t="s">
        <v>343</v>
      </c>
      <c r="D150" s="28">
        <v>33039</v>
      </c>
      <c r="E150" t="s">
        <v>30</v>
      </c>
      <c r="F150" t="s">
        <v>38</v>
      </c>
      <c r="G150" t="s">
        <v>344</v>
      </c>
      <c r="H150" t="s">
        <v>44</v>
      </c>
      <c r="I150">
        <v>0</v>
      </c>
      <c r="L150" s="37">
        <f t="shared" si="22"/>
        <v>199006</v>
      </c>
      <c r="M150" s="38">
        <f t="shared" si="23"/>
        <v>1</v>
      </c>
      <c r="N150" s="41">
        <f t="shared" si="24"/>
        <v>57527</v>
      </c>
      <c r="O150" t="str">
        <f t="shared" si="25"/>
        <v/>
      </c>
      <c r="P150" s="40" t="str">
        <f t="shared" si="26"/>
        <v>67 Jahren</v>
      </c>
      <c r="Q150" s="41">
        <f t="shared" si="27"/>
        <v>56066</v>
      </c>
      <c r="R150" t="str">
        <f t="shared" si="28"/>
        <v/>
      </c>
      <c r="S150" s="40" t="str">
        <f t="shared" si="29"/>
        <v>63 Jahren</v>
      </c>
    </row>
    <row r="151" spans="1:19" x14ac:dyDescent="0.2">
      <c r="A151">
        <v>3065</v>
      </c>
      <c r="B151" t="s">
        <v>180</v>
      </c>
      <c r="C151" t="s">
        <v>345</v>
      </c>
      <c r="D151" s="28">
        <v>30837</v>
      </c>
      <c r="E151" t="s">
        <v>30</v>
      </c>
      <c r="F151" t="s">
        <v>97</v>
      </c>
      <c r="G151" t="s">
        <v>299</v>
      </c>
      <c r="H151" t="s">
        <v>44</v>
      </c>
      <c r="I151">
        <v>0</v>
      </c>
      <c r="L151" s="37">
        <f t="shared" si="22"/>
        <v>198406</v>
      </c>
      <c r="M151" s="38">
        <f t="shared" si="23"/>
        <v>1</v>
      </c>
      <c r="N151" s="41">
        <f t="shared" si="24"/>
        <v>55335</v>
      </c>
      <c r="O151" t="str">
        <f t="shared" si="25"/>
        <v/>
      </c>
      <c r="P151" s="40" t="str">
        <f t="shared" si="26"/>
        <v>67 Jahren</v>
      </c>
      <c r="Q151" s="41">
        <f t="shared" si="27"/>
        <v>53874</v>
      </c>
      <c r="R151" t="str">
        <f t="shared" si="28"/>
        <v/>
      </c>
      <c r="S151" s="40" t="str">
        <f t="shared" si="29"/>
        <v>63 Jahren</v>
      </c>
    </row>
    <row r="152" spans="1:19" x14ac:dyDescent="0.2">
      <c r="A152">
        <v>3068</v>
      </c>
      <c r="B152" t="s">
        <v>346</v>
      </c>
      <c r="C152" t="s">
        <v>347</v>
      </c>
      <c r="D152" s="28">
        <v>30528</v>
      </c>
      <c r="E152" t="s">
        <v>25</v>
      </c>
      <c r="F152" t="s">
        <v>100</v>
      </c>
      <c r="G152" t="s">
        <v>348</v>
      </c>
      <c r="H152" t="s">
        <v>44</v>
      </c>
      <c r="I152">
        <v>0</v>
      </c>
      <c r="L152" s="37">
        <f t="shared" si="22"/>
        <v>198307</v>
      </c>
      <c r="M152" s="38">
        <f t="shared" si="23"/>
        <v>1</v>
      </c>
      <c r="N152" s="41">
        <f t="shared" si="24"/>
        <v>55001</v>
      </c>
      <c r="O152" t="str">
        <f t="shared" si="25"/>
        <v/>
      </c>
      <c r="P152" s="40" t="str">
        <f t="shared" si="26"/>
        <v>67 Jahren</v>
      </c>
      <c r="Q152" s="41">
        <f t="shared" si="27"/>
        <v>53540</v>
      </c>
      <c r="R152" t="str">
        <f t="shared" si="28"/>
        <v/>
      </c>
      <c r="S152" s="40" t="str">
        <f t="shared" si="29"/>
        <v>63 Jahren</v>
      </c>
    </row>
    <row r="153" spans="1:19" x14ac:dyDescent="0.2">
      <c r="A153">
        <v>3071</v>
      </c>
      <c r="B153" t="s">
        <v>28</v>
      </c>
      <c r="C153" t="s">
        <v>349</v>
      </c>
      <c r="D153" s="28">
        <v>31912</v>
      </c>
      <c r="E153" t="s">
        <v>30</v>
      </c>
      <c r="F153" t="s">
        <v>102</v>
      </c>
      <c r="G153" t="s">
        <v>350</v>
      </c>
      <c r="H153" t="s">
        <v>44</v>
      </c>
      <c r="I153">
        <v>0</v>
      </c>
      <c r="L153" s="37">
        <f t="shared" si="22"/>
        <v>198705</v>
      </c>
      <c r="M153" s="38">
        <f t="shared" si="23"/>
        <v>1</v>
      </c>
      <c r="N153" s="41">
        <f t="shared" si="24"/>
        <v>56401</v>
      </c>
      <c r="O153" t="str">
        <f t="shared" si="25"/>
        <v/>
      </c>
      <c r="P153" s="40" t="str">
        <f t="shared" si="26"/>
        <v>67 Jahren</v>
      </c>
      <c r="Q153" s="41">
        <f t="shared" si="27"/>
        <v>54940</v>
      </c>
      <c r="R153" t="str">
        <f t="shared" si="28"/>
        <v/>
      </c>
      <c r="S153" s="40" t="str">
        <f t="shared" si="29"/>
        <v>63 Jahren</v>
      </c>
    </row>
    <row r="154" spans="1:19" x14ac:dyDescent="0.2">
      <c r="A154">
        <v>3072</v>
      </c>
      <c r="B154" t="s">
        <v>28</v>
      </c>
      <c r="C154" t="s">
        <v>351</v>
      </c>
      <c r="D154" s="28">
        <v>28120</v>
      </c>
      <c r="E154" t="s">
        <v>30</v>
      </c>
      <c r="F154" t="s">
        <v>58</v>
      </c>
      <c r="G154" t="s">
        <v>323</v>
      </c>
      <c r="H154" t="s">
        <v>44</v>
      </c>
      <c r="I154">
        <v>0</v>
      </c>
      <c r="L154" s="37">
        <f t="shared" si="22"/>
        <v>197612</v>
      </c>
      <c r="M154" s="38">
        <f t="shared" si="23"/>
        <v>1</v>
      </c>
      <c r="N154" s="41">
        <f t="shared" si="24"/>
        <v>52597</v>
      </c>
      <c r="O154" t="str">
        <f t="shared" si="25"/>
        <v/>
      </c>
      <c r="P154" s="40" t="str">
        <f t="shared" si="26"/>
        <v>67 Jahren</v>
      </c>
      <c r="Q154" s="41">
        <f t="shared" si="27"/>
        <v>51136</v>
      </c>
      <c r="R154" t="str">
        <f t="shared" si="28"/>
        <v/>
      </c>
      <c r="S154" s="40" t="str">
        <f t="shared" si="29"/>
        <v>63 Jahren</v>
      </c>
    </row>
    <row r="155" spans="1:19" x14ac:dyDescent="0.2">
      <c r="A155">
        <v>3073</v>
      </c>
      <c r="B155" t="s">
        <v>40</v>
      </c>
      <c r="C155" t="s">
        <v>352</v>
      </c>
      <c r="D155" s="28">
        <v>32972</v>
      </c>
      <c r="E155" t="s">
        <v>30</v>
      </c>
      <c r="F155" t="s">
        <v>106</v>
      </c>
      <c r="G155" t="s">
        <v>353</v>
      </c>
      <c r="H155" t="s">
        <v>44</v>
      </c>
      <c r="I155">
        <v>0</v>
      </c>
      <c r="L155" s="37">
        <f t="shared" si="22"/>
        <v>199004</v>
      </c>
      <c r="M155" s="38">
        <f t="shared" si="23"/>
        <v>1</v>
      </c>
      <c r="N155" s="41">
        <f t="shared" si="24"/>
        <v>57466</v>
      </c>
      <c r="O155" t="str">
        <f t="shared" si="25"/>
        <v/>
      </c>
      <c r="P155" s="40" t="str">
        <f t="shared" si="26"/>
        <v>67 Jahren</v>
      </c>
      <c r="Q155" s="41">
        <f t="shared" si="27"/>
        <v>56005</v>
      </c>
      <c r="R155" t="str">
        <f t="shared" si="28"/>
        <v/>
      </c>
      <c r="S155" s="40" t="str">
        <f t="shared" si="29"/>
        <v>63 Jahren</v>
      </c>
    </row>
    <row r="156" spans="1:19" x14ac:dyDescent="0.2">
      <c r="A156">
        <v>3074</v>
      </c>
      <c r="B156" t="s">
        <v>164</v>
      </c>
      <c r="C156" t="s">
        <v>354</v>
      </c>
      <c r="D156" s="28">
        <v>24003</v>
      </c>
      <c r="E156" t="s">
        <v>30</v>
      </c>
      <c r="F156" t="s">
        <v>110</v>
      </c>
      <c r="G156" t="s">
        <v>301</v>
      </c>
      <c r="H156" t="s">
        <v>44</v>
      </c>
      <c r="I156">
        <v>0</v>
      </c>
      <c r="L156" s="37">
        <f t="shared" si="22"/>
        <v>196509</v>
      </c>
      <c r="M156" s="38">
        <f t="shared" si="23"/>
        <v>1</v>
      </c>
      <c r="N156" s="41">
        <f t="shared" si="24"/>
        <v>48488</v>
      </c>
      <c r="O156" t="str">
        <f t="shared" si="25"/>
        <v/>
      </c>
      <c r="P156" s="40" t="str">
        <f t="shared" si="26"/>
        <v>67 Jahren</v>
      </c>
      <c r="Q156" s="41">
        <f t="shared" si="27"/>
        <v>47027</v>
      </c>
      <c r="R156" t="str">
        <f t="shared" si="28"/>
        <v/>
      </c>
      <c r="S156" s="40" t="str">
        <f t="shared" si="29"/>
        <v>63 Jahren</v>
      </c>
    </row>
    <row r="157" spans="1:19" x14ac:dyDescent="0.2">
      <c r="A157">
        <v>3075</v>
      </c>
      <c r="B157" t="s">
        <v>193</v>
      </c>
      <c r="C157" t="s">
        <v>355</v>
      </c>
      <c r="D157" s="28">
        <v>29097</v>
      </c>
      <c r="E157" t="s">
        <v>30</v>
      </c>
      <c r="F157" t="s">
        <v>47</v>
      </c>
      <c r="G157" t="s">
        <v>252</v>
      </c>
      <c r="H157" t="s">
        <v>44</v>
      </c>
      <c r="I157">
        <v>0</v>
      </c>
      <c r="L157" s="37">
        <f t="shared" si="22"/>
        <v>197908</v>
      </c>
      <c r="M157" s="38">
        <f t="shared" si="23"/>
        <v>1</v>
      </c>
      <c r="N157" s="41">
        <f t="shared" si="24"/>
        <v>53571</v>
      </c>
      <c r="O157" t="str">
        <f t="shared" si="25"/>
        <v/>
      </c>
      <c r="P157" s="40" t="str">
        <f t="shared" si="26"/>
        <v>67 Jahren</v>
      </c>
      <c r="Q157" s="41">
        <f t="shared" si="27"/>
        <v>52110</v>
      </c>
      <c r="R157" t="str">
        <f t="shared" si="28"/>
        <v/>
      </c>
      <c r="S157" s="40" t="str">
        <f t="shared" si="29"/>
        <v>63 Jahren</v>
      </c>
    </row>
    <row r="158" spans="1:19" x14ac:dyDescent="0.2">
      <c r="A158">
        <v>3076</v>
      </c>
      <c r="B158" t="s">
        <v>193</v>
      </c>
      <c r="C158" t="s">
        <v>356</v>
      </c>
      <c r="D158" s="28">
        <v>22803</v>
      </c>
      <c r="E158" t="s">
        <v>30</v>
      </c>
      <c r="F158" t="s">
        <v>114</v>
      </c>
      <c r="G158" t="s">
        <v>357</v>
      </c>
      <c r="H158" t="s">
        <v>44</v>
      </c>
      <c r="I158">
        <v>0</v>
      </c>
      <c r="L158" s="37">
        <f t="shared" si="22"/>
        <v>196206</v>
      </c>
      <c r="M158" s="38">
        <f t="shared" si="23"/>
        <v>1</v>
      </c>
      <c r="N158" s="41">
        <f t="shared" si="24"/>
        <v>47178</v>
      </c>
      <c r="O158" t="str">
        <f t="shared" si="25"/>
        <v/>
      </c>
      <c r="P158" s="40" t="str">
        <f t="shared" si="26"/>
        <v>66 Jahren und 8 Monaten</v>
      </c>
      <c r="Q158" s="41">
        <f t="shared" si="27"/>
        <v>45839</v>
      </c>
      <c r="R158" t="str">
        <f t="shared" si="28"/>
        <v/>
      </c>
      <c r="S158" s="40" t="str">
        <f t="shared" si="29"/>
        <v>63 Jahren</v>
      </c>
    </row>
    <row r="159" spans="1:19" x14ac:dyDescent="0.2">
      <c r="A159">
        <v>3078</v>
      </c>
      <c r="B159" t="s">
        <v>180</v>
      </c>
      <c r="C159" t="s">
        <v>358</v>
      </c>
      <c r="D159" s="28">
        <v>31305</v>
      </c>
      <c r="E159" t="s">
        <v>30</v>
      </c>
      <c r="F159" t="s">
        <v>116</v>
      </c>
      <c r="G159" t="s">
        <v>359</v>
      </c>
      <c r="H159" t="s">
        <v>44</v>
      </c>
      <c r="I159">
        <v>0</v>
      </c>
      <c r="L159" s="37">
        <f t="shared" si="22"/>
        <v>198509</v>
      </c>
      <c r="M159" s="38">
        <f t="shared" si="23"/>
        <v>1</v>
      </c>
      <c r="N159" s="41">
        <f t="shared" si="24"/>
        <v>55793</v>
      </c>
      <c r="O159" t="str">
        <f t="shared" si="25"/>
        <v/>
      </c>
      <c r="P159" s="40" t="str">
        <f t="shared" si="26"/>
        <v>67 Jahren</v>
      </c>
      <c r="Q159" s="41">
        <f t="shared" si="27"/>
        <v>54332</v>
      </c>
      <c r="R159" t="str">
        <f t="shared" si="28"/>
        <v/>
      </c>
      <c r="S159" s="40" t="str">
        <f t="shared" si="29"/>
        <v>63 Jahren</v>
      </c>
    </row>
    <row r="160" spans="1:19" x14ac:dyDescent="0.2">
      <c r="A160">
        <v>3079</v>
      </c>
      <c r="B160" t="s">
        <v>49</v>
      </c>
      <c r="C160" t="s">
        <v>358</v>
      </c>
      <c r="D160" s="28">
        <v>32842</v>
      </c>
      <c r="E160" t="s">
        <v>30</v>
      </c>
      <c r="F160" t="s">
        <v>119</v>
      </c>
      <c r="G160" t="s">
        <v>270</v>
      </c>
      <c r="H160" t="s">
        <v>44</v>
      </c>
      <c r="I160">
        <v>0</v>
      </c>
      <c r="L160" s="37">
        <f t="shared" si="22"/>
        <v>198911</v>
      </c>
      <c r="M160" s="38">
        <f t="shared" si="23"/>
        <v>1</v>
      </c>
      <c r="N160" s="41">
        <f t="shared" si="24"/>
        <v>57315</v>
      </c>
      <c r="O160" t="str">
        <f t="shared" si="25"/>
        <v/>
      </c>
      <c r="P160" s="40" t="str">
        <f t="shared" si="26"/>
        <v>67 Jahren</v>
      </c>
      <c r="Q160" s="41">
        <f t="shared" si="27"/>
        <v>55854</v>
      </c>
      <c r="R160" t="str">
        <f t="shared" si="28"/>
        <v/>
      </c>
      <c r="S160" s="40" t="str">
        <f t="shared" si="29"/>
        <v>63 Jahren</v>
      </c>
    </row>
    <row r="161" spans="1:19" x14ac:dyDescent="0.2">
      <c r="A161">
        <v>3083</v>
      </c>
      <c r="B161" t="s">
        <v>49</v>
      </c>
      <c r="C161" t="s">
        <v>360</v>
      </c>
      <c r="D161" s="28">
        <v>32598</v>
      </c>
      <c r="E161" t="s">
        <v>30</v>
      </c>
      <c r="F161" t="s">
        <v>121</v>
      </c>
      <c r="G161" t="s">
        <v>361</v>
      </c>
      <c r="H161" t="s">
        <v>44</v>
      </c>
      <c r="I161">
        <v>0</v>
      </c>
      <c r="L161" s="37">
        <f t="shared" si="22"/>
        <v>198903</v>
      </c>
      <c r="M161" s="38">
        <f t="shared" si="23"/>
        <v>1</v>
      </c>
      <c r="N161" s="41">
        <f t="shared" si="24"/>
        <v>57071</v>
      </c>
      <c r="O161" t="str">
        <f t="shared" si="25"/>
        <v/>
      </c>
      <c r="P161" s="40" t="str">
        <f t="shared" si="26"/>
        <v>67 Jahren</v>
      </c>
      <c r="Q161" s="41">
        <f t="shared" si="27"/>
        <v>55610</v>
      </c>
      <c r="R161" t="str">
        <f t="shared" si="28"/>
        <v/>
      </c>
      <c r="S161" s="40" t="str">
        <f t="shared" si="29"/>
        <v>63 Jahren</v>
      </c>
    </row>
    <row r="162" spans="1:19" x14ac:dyDescent="0.2">
      <c r="A162">
        <v>3084</v>
      </c>
      <c r="B162" t="s">
        <v>82</v>
      </c>
      <c r="C162" t="s">
        <v>362</v>
      </c>
      <c r="D162" s="28">
        <v>32917</v>
      </c>
      <c r="E162" t="s">
        <v>30</v>
      </c>
      <c r="F162" t="s">
        <v>26</v>
      </c>
      <c r="G162" t="s">
        <v>255</v>
      </c>
      <c r="H162" t="s">
        <v>44</v>
      </c>
      <c r="I162">
        <v>0</v>
      </c>
      <c r="L162" s="37">
        <f t="shared" si="22"/>
        <v>199002</v>
      </c>
      <c r="M162" s="38">
        <f t="shared" si="23"/>
        <v>1</v>
      </c>
      <c r="N162" s="41">
        <f t="shared" si="24"/>
        <v>57405</v>
      </c>
      <c r="O162" t="str">
        <f t="shared" si="25"/>
        <v/>
      </c>
      <c r="P162" s="40" t="str">
        <f t="shared" si="26"/>
        <v>67 Jahren</v>
      </c>
      <c r="Q162" s="41">
        <f t="shared" si="27"/>
        <v>55944</v>
      </c>
      <c r="R162" t="str">
        <f t="shared" si="28"/>
        <v/>
      </c>
      <c r="S162" s="40" t="str">
        <f t="shared" si="29"/>
        <v>63 Jahren</v>
      </c>
    </row>
    <row r="163" spans="1:19" x14ac:dyDescent="0.2">
      <c r="A163">
        <v>3085</v>
      </c>
      <c r="B163" t="s">
        <v>320</v>
      </c>
      <c r="C163" t="s">
        <v>363</v>
      </c>
      <c r="D163" s="28">
        <v>27810</v>
      </c>
      <c r="E163" t="s">
        <v>25</v>
      </c>
      <c r="F163" t="s">
        <v>127</v>
      </c>
      <c r="G163" t="s">
        <v>246</v>
      </c>
      <c r="H163" t="s">
        <v>44</v>
      </c>
      <c r="I163">
        <v>0</v>
      </c>
      <c r="L163" s="37">
        <f t="shared" si="22"/>
        <v>197602</v>
      </c>
      <c r="M163" s="38">
        <f t="shared" si="23"/>
        <v>1</v>
      </c>
      <c r="N163" s="41">
        <f t="shared" si="24"/>
        <v>52291</v>
      </c>
      <c r="O163" t="str">
        <f t="shared" si="25"/>
        <v/>
      </c>
      <c r="P163" s="40" t="str">
        <f t="shared" si="26"/>
        <v>67 Jahren</v>
      </c>
      <c r="Q163" s="41">
        <f t="shared" si="27"/>
        <v>50830</v>
      </c>
      <c r="R163" t="str">
        <f t="shared" si="28"/>
        <v/>
      </c>
      <c r="S163" s="40" t="str">
        <f t="shared" si="29"/>
        <v>63 Jahren</v>
      </c>
    </row>
    <row r="164" spans="1:19" x14ac:dyDescent="0.2">
      <c r="A164">
        <v>3087</v>
      </c>
      <c r="B164" t="s">
        <v>175</v>
      </c>
      <c r="C164" t="s">
        <v>363</v>
      </c>
      <c r="D164" s="28">
        <v>31064</v>
      </c>
      <c r="E164" t="s">
        <v>30</v>
      </c>
      <c r="F164" t="s">
        <v>130</v>
      </c>
      <c r="G164" t="s">
        <v>364</v>
      </c>
      <c r="H164" t="s">
        <v>44</v>
      </c>
      <c r="I164">
        <v>0</v>
      </c>
      <c r="L164" s="37">
        <f t="shared" si="22"/>
        <v>198501</v>
      </c>
      <c r="M164" s="38">
        <f t="shared" si="23"/>
        <v>1</v>
      </c>
      <c r="N164" s="41">
        <f t="shared" si="24"/>
        <v>55550</v>
      </c>
      <c r="O164" t="str">
        <f t="shared" si="25"/>
        <v/>
      </c>
      <c r="P164" s="40" t="str">
        <f t="shared" si="26"/>
        <v>67 Jahren</v>
      </c>
      <c r="Q164" s="41">
        <f t="shared" si="27"/>
        <v>54089</v>
      </c>
      <c r="R164" t="str">
        <f t="shared" si="28"/>
        <v/>
      </c>
      <c r="S164" s="40" t="str">
        <f t="shared" si="29"/>
        <v>63 Jahren</v>
      </c>
    </row>
    <row r="165" spans="1:19" x14ac:dyDescent="0.2">
      <c r="A165">
        <v>3090</v>
      </c>
      <c r="B165" t="s">
        <v>28</v>
      </c>
      <c r="C165" t="s">
        <v>365</v>
      </c>
      <c r="D165" s="28">
        <v>30974</v>
      </c>
      <c r="E165" t="s">
        <v>30</v>
      </c>
      <c r="F165" t="s">
        <v>132</v>
      </c>
      <c r="G165" t="s">
        <v>366</v>
      </c>
      <c r="H165" t="s">
        <v>44</v>
      </c>
      <c r="I165">
        <v>0</v>
      </c>
      <c r="L165" s="37">
        <f t="shared" si="22"/>
        <v>198410</v>
      </c>
      <c r="M165" s="38">
        <f t="shared" si="23"/>
        <v>1</v>
      </c>
      <c r="N165" s="41">
        <f t="shared" si="24"/>
        <v>55458</v>
      </c>
      <c r="O165" t="str">
        <f t="shared" si="25"/>
        <v/>
      </c>
      <c r="P165" s="40" t="str">
        <f t="shared" si="26"/>
        <v>67 Jahren</v>
      </c>
      <c r="Q165" s="41">
        <f t="shared" si="27"/>
        <v>53997</v>
      </c>
      <c r="R165" t="str">
        <f t="shared" si="28"/>
        <v/>
      </c>
      <c r="S165" s="40" t="str">
        <f t="shared" si="29"/>
        <v>63 Jahren</v>
      </c>
    </row>
    <row r="166" spans="1:19" x14ac:dyDescent="0.2">
      <c r="A166">
        <v>3092</v>
      </c>
      <c r="B166" t="s">
        <v>367</v>
      </c>
      <c r="C166" t="s">
        <v>368</v>
      </c>
      <c r="D166" s="28">
        <v>32453</v>
      </c>
      <c r="E166" t="s">
        <v>25</v>
      </c>
      <c r="F166" t="s">
        <v>135</v>
      </c>
      <c r="G166" t="s">
        <v>279</v>
      </c>
      <c r="H166" t="s">
        <v>44</v>
      </c>
      <c r="I166">
        <v>0</v>
      </c>
      <c r="L166" s="37">
        <f t="shared" si="22"/>
        <v>198811</v>
      </c>
      <c r="M166" s="38">
        <f t="shared" si="23"/>
        <v>1</v>
      </c>
      <c r="N166" s="41">
        <f t="shared" si="24"/>
        <v>56949</v>
      </c>
      <c r="O166" t="str">
        <f t="shared" si="25"/>
        <v/>
      </c>
      <c r="P166" s="40" t="str">
        <f t="shared" si="26"/>
        <v>67 Jahren</v>
      </c>
      <c r="Q166" s="41">
        <f t="shared" si="27"/>
        <v>55488</v>
      </c>
      <c r="R166" t="str">
        <f t="shared" si="28"/>
        <v/>
      </c>
      <c r="S166" s="40" t="str">
        <f t="shared" si="29"/>
        <v>63 Jahren</v>
      </c>
    </row>
    <row r="167" spans="1:19" x14ac:dyDescent="0.2">
      <c r="A167">
        <v>3093</v>
      </c>
      <c r="B167" t="s">
        <v>28</v>
      </c>
      <c r="C167" t="s">
        <v>368</v>
      </c>
      <c r="D167" s="28">
        <v>30622</v>
      </c>
      <c r="E167" t="s">
        <v>30</v>
      </c>
      <c r="F167" t="s">
        <v>58</v>
      </c>
      <c r="G167" t="s">
        <v>323</v>
      </c>
      <c r="H167" t="s">
        <v>44</v>
      </c>
      <c r="I167">
        <v>0</v>
      </c>
      <c r="L167" s="37">
        <f t="shared" si="22"/>
        <v>198311</v>
      </c>
      <c r="M167" s="38">
        <f t="shared" si="23"/>
        <v>1</v>
      </c>
      <c r="N167" s="41">
        <f t="shared" si="24"/>
        <v>55123</v>
      </c>
      <c r="O167" t="str">
        <f t="shared" si="25"/>
        <v/>
      </c>
      <c r="P167" s="40" t="str">
        <f t="shared" si="26"/>
        <v>67 Jahren</v>
      </c>
      <c r="Q167" s="41">
        <f t="shared" si="27"/>
        <v>53662</v>
      </c>
      <c r="R167" t="str">
        <f t="shared" si="28"/>
        <v/>
      </c>
      <c r="S167" s="40" t="str">
        <f t="shared" si="29"/>
        <v>63 Jahren</v>
      </c>
    </row>
    <row r="168" spans="1:19" x14ac:dyDescent="0.2">
      <c r="A168">
        <v>3095</v>
      </c>
      <c r="B168" t="s">
        <v>146</v>
      </c>
      <c r="C168" t="s">
        <v>369</v>
      </c>
      <c r="D168" s="28">
        <v>29026</v>
      </c>
      <c r="E168" t="s">
        <v>30</v>
      </c>
      <c r="F168" t="s">
        <v>139</v>
      </c>
      <c r="G168" t="s">
        <v>370</v>
      </c>
      <c r="H168" t="s">
        <v>44</v>
      </c>
      <c r="I168">
        <v>0</v>
      </c>
      <c r="L168" s="37">
        <f t="shared" si="22"/>
        <v>197906</v>
      </c>
      <c r="M168" s="38">
        <f t="shared" si="23"/>
        <v>1</v>
      </c>
      <c r="N168" s="41">
        <f t="shared" si="24"/>
        <v>53509</v>
      </c>
      <c r="O168" t="str">
        <f t="shared" si="25"/>
        <v/>
      </c>
      <c r="P168" s="40" t="str">
        <f t="shared" si="26"/>
        <v>67 Jahren</v>
      </c>
      <c r="Q168" s="41">
        <f t="shared" si="27"/>
        <v>52048</v>
      </c>
      <c r="R168" t="str">
        <f t="shared" si="28"/>
        <v/>
      </c>
      <c r="S168" s="40" t="str">
        <f t="shared" si="29"/>
        <v>63 Jahren</v>
      </c>
    </row>
    <row r="169" spans="1:19" x14ac:dyDescent="0.2">
      <c r="A169">
        <v>3096</v>
      </c>
      <c r="B169" t="s">
        <v>146</v>
      </c>
      <c r="C169" t="s">
        <v>371</v>
      </c>
      <c r="D169" s="28">
        <v>33292</v>
      </c>
      <c r="E169" t="s">
        <v>30</v>
      </c>
      <c r="F169" t="s">
        <v>97</v>
      </c>
      <c r="G169" t="s">
        <v>299</v>
      </c>
      <c r="H169" t="s">
        <v>44</v>
      </c>
      <c r="I169">
        <v>0</v>
      </c>
      <c r="L169" s="37">
        <f t="shared" si="22"/>
        <v>199102</v>
      </c>
      <c r="M169" s="38">
        <f t="shared" si="23"/>
        <v>1</v>
      </c>
      <c r="N169" s="41">
        <f t="shared" si="24"/>
        <v>57770</v>
      </c>
      <c r="O169" t="str">
        <f t="shared" si="25"/>
        <v/>
      </c>
      <c r="P169" s="40" t="str">
        <f t="shared" si="26"/>
        <v>67 Jahren</v>
      </c>
      <c r="Q169" s="41">
        <f t="shared" si="27"/>
        <v>56309</v>
      </c>
      <c r="R169" t="str">
        <f t="shared" si="28"/>
        <v/>
      </c>
      <c r="S169" s="40" t="str">
        <f t="shared" si="29"/>
        <v>63 Jahren</v>
      </c>
    </row>
    <row r="170" spans="1:19" x14ac:dyDescent="0.2">
      <c r="A170">
        <v>3099</v>
      </c>
      <c r="B170" t="s">
        <v>372</v>
      </c>
      <c r="C170" t="s">
        <v>371</v>
      </c>
      <c r="D170" s="28">
        <v>29305</v>
      </c>
      <c r="E170" t="s">
        <v>30</v>
      </c>
      <c r="F170" t="s">
        <v>127</v>
      </c>
      <c r="G170" t="s">
        <v>246</v>
      </c>
      <c r="H170" t="s">
        <v>44</v>
      </c>
      <c r="I170">
        <v>0</v>
      </c>
      <c r="L170" s="37">
        <f t="shared" si="22"/>
        <v>198003</v>
      </c>
      <c r="M170" s="38">
        <f t="shared" si="23"/>
        <v>1</v>
      </c>
      <c r="N170" s="41">
        <f t="shared" si="24"/>
        <v>53783</v>
      </c>
      <c r="O170" t="str">
        <f t="shared" si="25"/>
        <v/>
      </c>
      <c r="P170" s="40" t="str">
        <f t="shared" si="26"/>
        <v>67 Jahren</v>
      </c>
      <c r="Q170" s="41">
        <f t="shared" si="27"/>
        <v>52322</v>
      </c>
      <c r="R170" t="str">
        <f t="shared" si="28"/>
        <v/>
      </c>
      <c r="S170" s="40" t="str">
        <f t="shared" si="29"/>
        <v>63 Jahren</v>
      </c>
    </row>
    <row r="171" spans="1:19" x14ac:dyDescent="0.2">
      <c r="A171">
        <v>3100</v>
      </c>
      <c r="B171" t="s">
        <v>28</v>
      </c>
      <c r="C171" t="s">
        <v>373</v>
      </c>
      <c r="D171" s="28">
        <v>30411</v>
      </c>
      <c r="E171" t="s">
        <v>30</v>
      </c>
      <c r="F171" t="s">
        <v>145</v>
      </c>
      <c r="G171" t="s">
        <v>273</v>
      </c>
      <c r="H171" t="s">
        <v>44</v>
      </c>
      <c r="I171">
        <v>0</v>
      </c>
      <c r="L171" s="37">
        <f t="shared" si="22"/>
        <v>198304</v>
      </c>
      <c r="M171" s="38">
        <f t="shared" si="23"/>
        <v>1</v>
      </c>
      <c r="N171" s="41">
        <f t="shared" si="24"/>
        <v>54909</v>
      </c>
      <c r="O171" t="str">
        <f t="shared" si="25"/>
        <v/>
      </c>
      <c r="P171" s="40" t="str">
        <f t="shared" si="26"/>
        <v>67 Jahren</v>
      </c>
      <c r="Q171" s="41">
        <f t="shared" si="27"/>
        <v>53448</v>
      </c>
      <c r="R171" t="str">
        <f t="shared" si="28"/>
        <v/>
      </c>
      <c r="S171" s="40" t="str">
        <f t="shared" si="29"/>
        <v>63 Jahren</v>
      </c>
    </row>
    <row r="172" spans="1:19" x14ac:dyDescent="0.2">
      <c r="A172">
        <v>3101</v>
      </c>
      <c r="B172" t="s">
        <v>164</v>
      </c>
      <c r="C172" t="s">
        <v>374</v>
      </c>
      <c r="D172" s="28">
        <v>31690</v>
      </c>
      <c r="E172" t="s">
        <v>30</v>
      </c>
      <c r="F172" t="s">
        <v>148</v>
      </c>
      <c r="G172" t="s">
        <v>375</v>
      </c>
      <c r="H172" t="s">
        <v>44</v>
      </c>
      <c r="I172">
        <v>0</v>
      </c>
      <c r="L172" s="37">
        <f t="shared" si="22"/>
        <v>198610</v>
      </c>
      <c r="M172" s="38">
        <f t="shared" si="23"/>
        <v>1</v>
      </c>
      <c r="N172" s="41">
        <f t="shared" si="24"/>
        <v>56189</v>
      </c>
      <c r="O172" t="str">
        <f t="shared" si="25"/>
        <v/>
      </c>
      <c r="P172" s="40" t="str">
        <f t="shared" si="26"/>
        <v>67 Jahren</v>
      </c>
      <c r="Q172" s="41">
        <f t="shared" si="27"/>
        <v>54728</v>
      </c>
      <c r="R172" t="str">
        <f t="shared" si="28"/>
        <v/>
      </c>
      <c r="S172" s="40" t="str">
        <f t="shared" si="29"/>
        <v>63 Jahren</v>
      </c>
    </row>
    <row r="173" spans="1:19" x14ac:dyDescent="0.2">
      <c r="A173">
        <v>3102</v>
      </c>
      <c r="B173" t="s">
        <v>146</v>
      </c>
      <c r="C173" t="s">
        <v>374</v>
      </c>
      <c r="D173" s="28">
        <v>30310</v>
      </c>
      <c r="E173" t="s">
        <v>30</v>
      </c>
      <c r="F173" t="s">
        <v>100</v>
      </c>
      <c r="G173" t="s">
        <v>348</v>
      </c>
      <c r="H173" t="s">
        <v>44</v>
      </c>
      <c r="I173">
        <v>0</v>
      </c>
      <c r="L173" s="37">
        <f t="shared" si="22"/>
        <v>198212</v>
      </c>
      <c r="M173" s="38">
        <f t="shared" si="23"/>
        <v>1</v>
      </c>
      <c r="N173" s="41">
        <f t="shared" si="24"/>
        <v>54789</v>
      </c>
      <c r="O173" t="str">
        <f t="shared" si="25"/>
        <v/>
      </c>
      <c r="P173" s="40" t="str">
        <f t="shared" si="26"/>
        <v>67 Jahren</v>
      </c>
      <c r="Q173" s="41">
        <f t="shared" si="27"/>
        <v>53328</v>
      </c>
      <c r="R173" t="str">
        <f t="shared" si="28"/>
        <v/>
      </c>
      <c r="S173" s="40" t="str">
        <f t="shared" si="29"/>
        <v>63 Jahren</v>
      </c>
    </row>
    <row r="174" spans="1:19" x14ac:dyDescent="0.2">
      <c r="A174">
        <v>3103</v>
      </c>
      <c r="B174" t="s">
        <v>53</v>
      </c>
      <c r="C174" t="s">
        <v>376</v>
      </c>
      <c r="D174" s="28">
        <v>32785</v>
      </c>
      <c r="E174" t="s">
        <v>30</v>
      </c>
      <c r="F174" t="s">
        <v>86</v>
      </c>
      <c r="G174" t="s">
        <v>340</v>
      </c>
      <c r="H174" t="s">
        <v>44</v>
      </c>
      <c r="I174">
        <v>0</v>
      </c>
      <c r="L174" s="37">
        <f t="shared" si="22"/>
        <v>198910</v>
      </c>
      <c r="M174" s="38">
        <f t="shared" si="23"/>
        <v>1</v>
      </c>
      <c r="N174" s="41">
        <f t="shared" si="24"/>
        <v>57285</v>
      </c>
      <c r="O174" t="str">
        <f t="shared" si="25"/>
        <v/>
      </c>
      <c r="P174" s="40" t="str">
        <f t="shared" si="26"/>
        <v>67 Jahren</v>
      </c>
      <c r="Q174" s="41">
        <f t="shared" si="27"/>
        <v>55824</v>
      </c>
      <c r="R174" t="str">
        <f t="shared" si="28"/>
        <v/>
      </c>
      <c r="S174" s="40" t="str">
        <f t="shared" si="29"/>
        <v>63 Jahren</v>
      </c>
    </row>
    <row r="175" spans="1:19" x14ac:dyDescent="0.2">
      <c r="A175">
        <v>3104</v>
      </c>
      <c r="B175" t="s">
        <v>247</v>
      </c>
      <c r="C175" t="s">
        <v>377</v>
      </c>
      <c r="D175" s="28">
        <v>17827</v>
      </c>
      <c r="E175" t="s">
        <v>30</v>
      </c>
      <c r="F175" t="s">
        <v>110</v>
      </c>
      <c r="G175" t="s">
        <v>301</v>
      </c>
      <c r="H175" t="s">
        <v>44</v>
      </c>
      <c r="I175">
        <v>0</v>
      </c>
      <c r="L175" s="37">
        <f t="shared" si="22"/>
        <v>194810</v>
      </c>
      <c r="M175" s="38">
        <f t="shared" si="23"/>
        <v>1</v>
      </c>
      <c r="N175" s="41">
        <f t="shared" si="24"/>
        <v>41579</v>
      </c>
      <c r="O175" t="str">
        <f t="shared" si="25"/>
        <v>Ausnahme</v>
      </c>
      <c r="P175" s="40" t="str">
        <f t="shared" si="26"/>
        <v>65 Jahren</v>
      </c>
      <c r="Q175" s="41">
        <f t="shared" si="27"/>
        <v>40848</v>
      </c>
      <c r="R175" t="str">
        <f t="shared" si="28"/>
        <v/>
      </c>
      <c r="S175" s="40" t="str">
        <f t="shared" si="29"/>
        <v>63 Jahren</v>
      </c>
    </row>
    <row r="176" spans="1:19" x14ac:dyDescent="0.2">
      <c r="A176">
        <v>3105</v>
      </c>
      <c r="B176" t="s">
        <v>49</v>
      </c>
      <c r="C176" t="s">
        <v>378</v>
      </c>
      <c r="D176" s="28">
        <v>33325</v>
      </c>
      <c r="E176" t="s">
        <v>30</v>
      </c>
      <c r="F176" t="s">
        <v>26</v>
      </c>
      <c r="G176" t="s">
        <v>255</v>
      </c>
      <c r="H176" t="s">
        <v>44</v>
      </c>
      <c r="I176">
        <v>50</v>
      </c>
      <c r="L176" s="37">
        <f t="shared" si="22"/>
        <v>199103</v>
      </c>
      <c r="M176" s="38">
        <f t="shared" si="23"/>
        <v>1</v>
      </c>
      <c r="N176" s="41">
        <f t="shared" si="24"/>
        <v>57071</v>
      </c>
      <c r="O176" t="str">
        <f t="shared" si="25"/>
        <v>Ausnahme</v>
      </c>
      <c r="P176" s="40" t="str">
        <f t="shared" si="26"/>
        <v>65 Jahren</v>
      </c>
      <c r="Q176" s="41">
        <f t="shared" si="27"/>
        <v>55975</v>
      </c>
      <c r="R176" t="str">
        <f t="shared" si="28"/>
        <v>Ausnahme</v>
      </c>
      <c r="S176" s="40" t="str">
        <f t="shared" si="29"/>
        <v>62 Jahren</v>
      </c>
    </row>
    <row r="177" spans="1:19" x14ac:dyDescent="0.2">
      <c r="A177">
        <v>3106</v>
      </c>
      <c r="B177" t="s">
        <v>71</v>
      </c>
      <c r="C177" t="s">
        <v>378</v>
      </c>
      <c r="D177" s="28">
        <v>22474</v>
      </c>
      <c r="E177" t="s">
        <v>30</v>
      </c>
      <c r="F177" t="s">
        <v>132</v>
      </c>
      <c r="G177" t="s">
        <v>366</v>
      </c>
      <c r="H177" t="s">
        <v>44</v>
      </c>
      <c r="I177">
        <v>0</v>
      </c>
      <c r="L177" s="37">
        <f t="shared" si="22"/>
        <v>196107</v>
      </c>
      <c r="M177" s="38">
        <f t="shared" si="23"/>
        <v>1</v>
      </c>
      <c r="N177" s="41">
        <f t="shared" si="24"/>
        <v>46784</v>
      </c>
      <c r="O177" t="str">
        <f t="shared" si="25"/>
        <v/>
      </c>
      <c r="P177" s="40" t="str">
        <f t="shared" si="26"/>
        <v>66 Jahren und 6 Monaten</v>
      </c>
      <c r="Q177" s="41">
        <f t="shared" si="27"/>
        <v>45505</v>
      </c>
      <c r="R177" t="str">
        <f t="shared" si="28"/>
        <v/>
      </c>
      <c r="S177" s="40" t="str">
        <f t="shared" si="29"/>
        <v>63 Jahren</v>
      </c>
    </row>
    <row r="178" spans="1:19" x14ac:dyDescent="0.2">
      <c r="A178">
        <v>3108</v>
      </c>
      <c r="B178" t="s">
        <v>146</v>
      </c>
      <c r="C178" t="s">
        <v>378</v>
      </c>
      <c r="D178" s="28">
        <v>33849</v>
      </c>
      <c r="E178" t="s">
        <v>30</v>
      </c>
      <c r="F178" t="s">
        <v>58</v>
      </c>
      <c r="G178" t="s">
        <v>323</v>
      </c>
      <c r="H178" t="s">
        <v>44</v>
      </c>
      <c r="I178">
        <v>0</v>
      </c>
      <c r="L178" s="37">
        <f t="shared" si="22"/>
        <v>199209</v>
      </c>
      <c r="M178" s="38">
        <f t="shared" si="23"/>
        <v>1</v>
      </c>
      <c r="N178" s="41">
        <f t="shared" si="24"/>
        <v>58349</v>
      </c>
      <c r="O178" t="str">
        <f t="shared" si="25"/>
        <v/>
      </c>
      <c r="P178" s="40" t="str">
        <f t="shared" si="26"/>
        <v>67 Jahren</v>
      </c>
      <c r="Q178" s="41">
        <f t="shared" si="27"/>
        <v>56888</v>
      </c>
      <c r="R178" t="str">
        <f t="shared" si="28"/>
        <v/>
      </c>
      <c r="S178" s="40" t="str">
        <f t="shared" si="29"/>
        <v>63 Jahren</v>
      </c>
    </row>
    <row r="179" spans="1:19" x14ac:dyDescent="0.2">
      <c r="A179">
        <v>3111</v>
      </c>
      <c r="B179" t="s">
        <v>379</v>
      </c>
      <c r="C179" t="s">
        <v>380</v>
      </c>
      <c r="D179" s="28">
        <v>31436</v>
      </c>
      <c r="E179" t="s">
        <v>30</v>
      </c>
      <c r="F179" t="s">
        <v>162</v>
      </c>
      <c r="G179" t="s">
        <v>381</v>
      </c>
      <c r="H179" t="s">
        <v>44</v>
      </c>
      <c r="I179">
        <v>0</v>
      </c>
      <c r="L179" s="37">
        <f t="shared" si="22"/>
        <v>198601</v>
      </c>
      <c r="M179" s="38">
        <f t="shared" si="23"/>
        <v>1</v>
      </c>
      <c r="N179" s="41">
        <f t="shared" si="24"/>
        <v>55916</v>
      </c>
      <c r="O179" t="str">
        <f t="shared" si="25"/>
        <v/>
      </c>
      <c r="P179" s="40" t="str">
        <f t="shared" si="26"/>
        <v>67 Jahren</v>
      </c>
      <c r="Q179" s="41">
        <f t="shared" si="27"/>
        <v>54455</v>
      </c>
      <c r="R179" t="str">
        <f t="shared" si="28"/>
        <v/>
      </c>
      <c r="S179" s="40" t="str">
        <f t="shared" si="29"/>
        <v>63 Jahren</v>
      </c>
    </row>
    <row r="180" spans="1:19" x14ac:dyDescent="0.2">
      <c r="A180">
        <v>3112</v>
      </c>
      <c r="B180" t="s">
        <v>200</v>
      </c>
      <c r="C180" t="s">
        <v>382</v>
      </c>
      <c r="D180" s="28">
        <v>29377</v>
      </c>
      <c r="E180" t="s">
        <v>30</v>
      </c>
      <c r="F180" t="s">
        <v>55</v>
      </c>
      <c r="G180" t="s">
        <v>260</v>
      </c>
      <c r="H180" t="s">
        <v>44</v>
      </c>
      <c r="I180">
        <v>0</v>
      </c>
      <c r="L180" s="37">
        <f t="shared" si="22"/>
        <v>198006</v>
      </c>
      <c r="M180" s="38">
        <f t="shared" si="23"/>
        <v>1</v>
      </c>
      <c r="N180" s="41">
        <f t="shared" si="24"/>
        <v>53874</v>
      </c>
      <c r="O180" t="str">
        <f t="shared" si="25"/>
        <v/>
      </c>
      <c r="P180" s="40" t="str">
        <f t="shared" si="26"/>
        <v>67 Jahren</v>
      </c>
      <c r="Q180" s="41">
        <f t="shared" si="27"/>
        <v>52413</v>
      </c>
      <c r="R180" t="str">
        <f t="shared" si="28"/>
        <v/>
      </c>
      <c r="S180" s="40" t="str">
        <f t="shared" si="29"/>
        <v>63 Jahren</v>
      </c>
    </row>
    <row r="181" spans="1:19" x14ac:dyDescent="0.2">
      <c r="A181">
        <v>3113</v>
      </c>
      <c r="B181" t="s">
        <v>383</v>
      </c>
      <c r="C181" t="s">
        <v>384</v>
      </c>
      <c r="D181" s="28">
        <v>28809</v>
      </c>
      <c r="E181" t="s">
        <v>25</v>
      </c>
      <c r="F181" t="s">
        <v>47</v>
      </c>
      <c r="G181" t="s">
        <v>252</v>
      </c>
      <c r="H181" t="s">
        <v>44</v>
      </c>
      <c r="I181">
        <v>0</v>
      </c>
      <c r="L181" s="37">
        <f t="shared" si="22"/>
        <v>197811</v>
      </c>
      <c r="M181" s="38">
        <f t="shared" si="23"/>
        <v>1</v>
      </c>
      <c r="N181" s="41">
        <f t="shared" si="24"/>
        <v>53297</v>
      </c>
      <c r="O181" t="str">
        <f t="shared" si="25"/>
        <v/>
      </c>
      <c r="P181" s="40" t="str">
        <f t="shared" si="26"/>
        <v>67 Jahren</v>
      </c>
      <c r="Q181" s="41">
        <f t="shared" si="27"/>
        <v>51836</v>
      </c>
      <c r="R181" t="str">
        <f t="shared" si="28"/>
        <v/>
      </c>
      <c r="S181" s="40" t="str">
        <f t="shared" si="29"/>
        <v>63 Jahren</v>
      </c>
    </row>
    <row r="182" spans="1:19" x14ac:dyDescent="0.2">
      <c r="A182">
        <v>3117</v>
      </c>
      <c r="B182" t="s">
        <v>220</v>
      </c>
      <c r="C182" t="s">
        <v>385</v>
      </c>
      <c r="D182" s="28">
        <v>32002</v>
      </c>
      <c r="E182" t="s">
        <v>30</v>
      </c>
      <c r="F182" t="s">
        <v>168</v>
      </c>
      <c r="G182" t="s">
        <v>249</v>
      </c>
      <c r="H182" t="s">
        <v>44</v>
      </c>
      <c r="I182">
        <v>0</v>
      </c>
      <c r="L182" s="37">
        <f t="shared" si="22"/>
        <v>198708</v>
      </c>
      <c r="M182" s="38">
        <f t="shared" si="23"/>
        <v>1</v>
      </c>
      <c r="N182" s="41">
        <f t="shared" si="24"/>
        <v>56493</v>
      </c>
      <c r="O182" t="str">
        <f t="shared" si="25"/>
        <v/>
      </c>
      <c r="P182" s="40" t="str">
        <f t="shared" si="26"/>
        <v>67 Jahren</v>
      </c>
      <c r="Q182" s="41">
        <f t="shared" si="27"/>
        <v>55032</v>
      </c>
      <c r="R182" t="str">
        <f t="shared" si="28"/>
        <v/>
      </c>
      <c r="S182" s="40" t="str">
        <f t="shared" si="29"/>
        <v>63 Jahren</v>
      </c>
    </row>
    <row r="183" spans="1:19" x14ac:dyDescent="0.2">
      <c r="A183">
        <v>3118</v>
      </c>
      <c r="B183" t="s">
        <v>49</v>
      </c>
      <c r="C183" t="s">
        <v>386</v>
      </c>
      <c r="D183" s="28">
        <v>34143</v>
      </c>
      <c r="E183" t="s">
        <v>30</v>
      </c>
      <c r="F183" t="s">
        <v>171</v>
      </c>
      <c r="G183" t="s">
        <v>305</v>
      </c>
      <c r="H183" t="s">
        <v>44</v>
      </c>
      <c r="I183">
        <v>0</v>
      </c>
      <c r="L183" s="37">
        <f t="shared" si="22"/>
        <v>199306</v>
      </c>
      <c r="M183" s="38">
        <f t="shared" si="23"/>
        <v>1</v>
      </c>
      <c r="N183" s="41">
        <f t="shared" si="24"/>
        <v>58623</v>
      </c>
      <c r="O183" t="str">
        <f t="shared" si="25"/>
        <v/>
      </c>
      <c r="P183" s="40" t="str">
        <f t="shared" si="26"/>
        <v>67 Jahren</v>
      </c>
      <c r="Q183" s="41">
        <f t="shared" si="27"/>
        <v>57162</v>
      </c>
      <c r="R183" t="str">
        <f t="shared" si="28"/>
        <v/>
      </c>
      <c r="S183" s="40" t="str">
        <f t="shared" si="29"/>
        <v>63 Jahren</v>
      </c>
    </row>
    <row r="184" spans="1:19" x14ac:dyDescent="0.2">
      <c r="A184">
        <v>3119</v>
      </c>
      <c r="B184" t="s">
        <v>387</v>
      </c>
      <c r="C184" t="s">
        <v>388</v>
      </c>
      <c r="D184" s="28">
        <v>30266</v>
      </c>
      <c r="E184" t="s">
        <v>30</v>
      </c>
      <c r="F184" t="s">
        <v>174</v>
      </c>
      <c r="G184" t="s">
        <v>389</v>
      </c>
      <c r="H184" t="s">
        <v>44</v>
      </c>
      <c r="I184">
        <v>0</v>
      </c>
      <c r="L184" s="37">
        <f t="shared" si="22"/>
        <v>198211</v>
      </c>
      <c r="M184" s="38">
        <f t="shared" si="23"/>
        <v>1</v>
      </c>
      <c r="N184" s="41">
        <f t="shared" si="24"/>
        <v>54758</v>
      </c>
      <c r="O184" t="str">
        <f t="shared" si="25"/>
        <v/>
      </c>
      <c r="P184" s="40" t="str">
        <f t="shared" si="26"/>
        <v>67 Jahren</v>
      </c>
      <c r="Q184" s="41">
        <f t="shared" si="27"/>
        <v>53297</v>
      </c>
      <c r="R184" t="str">
        <f t="shared" si="28"/>
        <v/>
      </c>
      <c r="S184" s="40" t="str">
        <f t="shared" si="29"/>
        <v>63 Jahren</v>
      </c>
    </row>
    <row r="185" spans="1:19" x14ac:dyDescent="0.2">
      <c r="A185">
        <v>3120</v>
      </c>
      <c r="B185" t="s">
        <v>200</v>
      </c>
      <c r="C185" t="s">
        <v>390</v>
      </c>
      <c r="D185" s="28">
        <v>33832</v>
      </c>
      <c r="E185" t="s">
        <v>30</v>
      </c>
      <c r="F185" t="s">
        <v>135</v>
      </c>
      <c r="G185" t="s">
        <v>279</v>
      </c>
      <c r="H185" t="s">
        <v>44</v>
      </c>
      <c r="I185">
        <v>0</v>
      </c>
      <c r="L185" s="37">
        <f t="shared" si="22"/>
        <v>199208</v>
      </c>
      <c r="M185" s="38">
        <f t="shared" si="23"/>
        <v>1</v>
      </c>
      <c r="N185" s="41">
        <f t="shared" si="24"/>
        <v>58319</v>
      </c>
      <c r="O185" t="str">
        <f t="shared" si="25"/>
        <v/>
      </c>
      <c r="P185" s="40" t="str">
        <f t="shared" si="26"/>
        <v>67 Jahren</v>
      </c>
      <c r="Q185" s="41">
        <f t="shared" si="27"/>
        <v>56858</v>
      </c>
      <c r="R185" t="str">
        <f t="shared" si="28"/>
        <v/>
      </c>
      <c r="S185" s="40" t="str">
        <f t="shared" si="29"/>
        <v>63 Jahren</v>
      </c>
    </row>
    <row r="186" spans="1:19" x14ac:dyDescent="0.2">
      <c r="A186">
        <v>3121</v>
      </c>
      <c r="B186" t="s">
        <v>277</v>
      </c>
      <c r="C186" t="s">
        <v>391</v>
      </c>
      <c r="D186" s="28">
        <v>32087</v>
      </c>
      <c r="E186" t="s">
        <v>30</v>
      </c>
      <c r="F186" t="s">
        <v>178</v>
      </c>
      <c r="G186" t="s">
        <v>392</v>
      </c>
      <c r="H186" t="s">
        <v>44</v>
      </c>
      <c r="I186">
        <v>0</v>
      </c>
      <c r="L186" s="37">
        <f t="shared" si="22"/>
        <v>198711</v>
      </c>
      <c r="M186" s="38">
        <f t="shared" si="23"/>
        <v>1</v>
      </c>
      <c r="N186" s="41">
        <f t="shared" si="24"/>
        <v>56584</v>
      </c>
      <c r="O186" t="str">
        <f t="shared" si="25"/>
        <v/>
      </c>
      <c r="P186" s="40" t="str">
        <f t="shared" si="26"/>
        <v>67 Jahren</v>
      </c>
      <c r="Q186" s="41">
        <f t="shared" si="27"/>
        <v>55123</v>
      </c>
      <c r="R186" t="str">
        <f t="shared" si="28"/>
        <v/>
      </c>
      <c r="S186" s="40" t="str">
        <f t="shared" si="29"/>
        <v>63 Jahren</v>
      </c>
    </row>
    <row r="187" spans="1:19" x14ac:dyDescent="0.2">
      <c r="A187">
        <v>3122</v>
      </c>
      <c r="B187" t="s">
        <v>53</v>
      </c>
      <c r="C187" t="s">
        <v>393</v>
      </c>
      <c r="D187" s="28">
        <v>28958</v>
      </c>
      <c r="E187" t="s">
        <v>30</v>
      </c>
      <c r="F187" t="s">
        <v>26</v>
      </c>
      <c r="G187" t="s">
        <v>255</v>
      </c>
      <c r="H187" t="s">
        <v>44</v>
      </c>
      <c r="I187">
        <v>0</v>
      </c>
      <c r="L187" s="37">
        <f t="shared" si="22"/>
        <v>197904</v>
      </c>
      <c r="M187" s="38">
        <f t="shared" si="23"/>
        <v>1</v>
      </c>
      <c r="N187" s="41">
        <f t="shared" si="24"/>
        <v>53448</v>
      </c>
      <c r="O187" t="str">
        <f t="shared" si="25"/>
        <v/>
      </c>
      <c r="P187" s="40" t="str">
        <f t="shared" si="26"/>
        <v>67 Jahren</v>
      </c>
      <c r="Q187" s="41">
        <f t="shared" si="27"/>
        <v>51987</v>
      </c>
      <c r="R187" t="str">
        <f t="shared" si="28"/>
        <v/>
      </c>
      <c r="S187" s="40" t="str">
        <f t="shared" si="29"/>
        <v>63 Jahren</v>
      </c>
    </row>
    <row r="188" spans="1:19" x14ac:dyDescent="0.2">
      <c r="A188">
        <v>3123</v>
      </c>
      <c r="B188" t="s">
        <v>180</v>
      </c>
      <c r="C188" t="s">
        <v>394</v>
      </c>
      <c r="D188" s="28">
        <v>33902</v>
      </c>
      <c r="E188" t="s">
        <v>30</v>
      </c>
      <c r="F188" t="s">
        <v>162</v>
      </c>
      <c r="G188" t="s">
        <v>381</v>
      </c>
      <c r="H188" t="s">
        <v>44</v>
      </c>
      <c r="I188">
        <v>0</v>
      </c>
      <c r="L188" s="37">
        <f t="shared" si="22"/>
        <v>199210</v>
      </c>
      <c r="M188" s="38">
        <f t="shared" si="23"/>
        <v>1</v>
      </c>
      <c r="N188" s="41">
        <f t="shared" si="24"/>
        <v>58380</v>
      </c>
      <c r="O188" t="str">
        <f t="shared" si="25"/>
        <v/>
      </c>
      <c r="P188" s="40" t="str">
        <f t="shared" si="26"/>
        <v>67 Jahren</v>
      </c>
      <c r="Q188" s="41">
        <f t="shared" si="27"/>
        <v>56919</v>
      </c>
      <c r="R188" t="str">
        <f t="shared" si="28"/>
        <v/>
      </c>
      <c r="S188" s="40" t="str">
        <f t="shared" si="29"/>
        <v>63 Jahren</v>
      </c>
    </row>
    <row r="189" spans="1:19" x14ac:dyDescent="0.2">
      <c r="A189">
        <v>3125</v>
      </c>
      <c r="B189" t="s">
        <v>207</v>
      </c>
      <c r="C189" t="s">
        <v>395</v>
      </c>
      <c r="D189" s="28">
        <v>29640</v>
      </c>
      <c r="E189" t="s">
        <v>25</v>
      </c>
      <c r="F189" t="s">
        <v>35</v>
      </c>
      <c r="G189" t="s">
        <v>240</v>
      </c>
      <c r="H189" t="s">
        <v>44</v>
      </c>
      <c r="I189">
        <v>0</v>
      </c>
      <c r="L189" s="37">
        <f t="shared" si="22"/>
        <v>198102</v>
      </c>
      <c r="M189" s="38">
        <f t="shared" si="23"/>
        <v>1</v>
      </c>
      <c r="N189" s="41">
        <f t="shared" si="24"/>
        <v>54118</v>
      </c>
      <c r="O189" t="str">
        <f t="shared" si="25"/>
        <v/>
      </c>
      <c r="P189" s="40" t="str">
        <f t="shared" si="26"/>
        <v>67 Jahren</v>
      </c>
      <c r="Q189" s="41">
        <f t="shared" si="27"/>
        <v>52657</v>
      </c>
      <c r="R189" t="str">
        <f t="shared" si="28"/>
        <v/>
      </c>
      <c r="S189" s="40" t="str">
        <f t="shared" si="29"/>
        <v>63 Jahren</v>
      </c>
    </row>
    <row r="190" spans="1:19" x14ac:dyDescent="0.2">
      <c r="A190">
        <v>3126</v>
      </c>
      <c r="B190" t="s">
        <v>49</v>
      </c>
      <c r="C190" t="s">
        <v>396</v>
      </c>
      <c r="D190" s="28">
        <v>29094</v>
      </c>
      <c r="E190" t="s">
        <v>30</v>
      </c>
      <c r="F190" t="s">
        <v>31</v>
      </c>
      <c r="G190" t="s">
        <v>397</v>
      </c>
      <c r="H190" t="s">
        <v>44</v>
      </c>
      <c r="I190">
        <v>0</v>
      </c>
      <c r="L190" s="37">
        <f t="shared" si="22"/>
        <v>197908</v>
      </c>
      <c r="M190" s="38">
        <f t="shared" si="23"/>
        <v>1</v>
      </c>
      <c r="N190" s="41">
        <f t="shared" si="24"/>
        <v>53571</v>
      </c>
      <c r="O190" t="str">
        <f t="shared" si="25"/>
        <v/>
      </c>
      <c r="P190" s="40" t="str">
        <f t="shared" si="26"/>
        <v>67 Jahren</v>
      </c>
      <c r="Q190" s="41">
        <f t="shared" si="27"/>
        <v>52110</v>
      </c>
      <c r="R190" t="str">
        <f t="shared" si="28"/>
        <v/>
      </c>
      <c r="S190" s="40" t="str">
        <f t="shared" si="29"/>
        <v>63 Jahren</v>
      </c>
    </row>
    <row r="191" spans="1:19" x14ac:dyDescent="0.2">
      <c r="A191">
        <v>3128</v>
      </c>
      <c r="B191" t="s">
        <v>398</v>
      </c>
      <c r="C191" t="s">
        <v>399</v>
      </c>
      <c r="D191" s="28">
        <v>30502</v>
      </c>
      <c r="E191" t="s">
        <v>30</v>
      </c>
      <c r="F191" t="s">
        <v>188</v>
      </c>
      <c r="G191" t="s">
        <v>400</v>
      </c>
      <c r="H191" t="s">
        <v>44</v>
      </c>
      <c r="I191">
        <v>0</v>
      </c>
      <c r="L191" s="37">
        <f t="shared" si="22"/>
        <v>198307</v>
      </c>
      <c r="M191" s="38">
        <f t="shared" si="23"/>
        <v>1</v>
      </c>
      <c r="N191" s="41">
        <f t="shared" si="24"/>
        <v>55001</v>
      </c>
      <c r="O191" t="str">
        <f t="shared" si="25"/>
        <v/>
      </c>
      <c r="P191" s="40" t="str">
        <f t="shared" si="26"/>
        <v>67 Jahren</v>
      </c>
      <c r="Q191" s="41">
        <f t="shared" si="27"/>
        <v>53540</v>
      </c>
      <c r="R191" t="str">
        <f t="shared" si="28"/>
        <v/>
      </c>
      <c r="S191" s="40" t="str">
        <f t="shared" si="29"/>
        <v>63 Jahren</v>
      </c>
    </row>
    <row r="192" spans="1:19" x14ac:dyDescent="0.2">
      <c r="A192">
        <v>3129</v>
      </c>
      <c r="B192" t="s">
        <v>71</v>
      </c>
      <c r="C192" t="s">
        <v>401</v>
      </c>
      <c r="D192" s="28">
        <v>29597</v>
      </c>
      <c r="E192" t="s">
        <v>30</v>
      </c>
      <c r="F192" t="s">
        <v>178</v>
      </c>
      <c r="G192" t="s">
        <v>392</v>
      </c>
      <c r="H192" t="s">
        <v>44</v>
      </c>
      <c r="I192">
        <v>0</v>
      </c>
      <c r="L192" s="37">
        <f t="shared" si="22"/>
        <v>198101</v>
      </c>
      <c r="M192" s="38">
        <f t="shared" si="23"/>
        <v>1</v>
      </c>
      <c r="N192" s="41">
        <f t="shared" si="24"/>
        <v>54089</v>
      </c>
      <c r="O192" t="str">
        <f t="shared" si="25"/>
        <v/>
      </c>
      <c r="P192" s="40" t="str">
        <f t="shared" si="26"/>
        <v>67 Jahren</v>
      </c>
      <c r="Q192" s="41">
        <f t="shared" si="27"/>
        <v>52628</v>
      </c>
      <c r="R192" t="str">
        <f t="shared" si="28"/>
        <v/>
      </c>
      <c r="S192" s="40" t="str">
        <f t="shared" si="29"/>
        <v>63 Jahren</v>
      </c>
    </row>
    <row r="193" spans="1:19" x14ac:dyDescent="0.2">
      <c r="A193">
        <v>3130</v>
      </c>
      <c r="B193" t="s">
        <v>82</v>
      </c>
      <c r="C193" t="s">
        <v>402</v>
      </c>
      <c r="D193" s="28">
        <v>33843</v>
      </c>
      <c r="E193" t="s">
        <v>30</v>
      </c>
      <c r="F193" t="s">
        <v>135</v>
      </c>
      <c r="G193" t="s">
        <v>279</v>
      </c>
      <c r="H193" t="s">
        <v>44</v>
      </c>
      <c r="I193">
        <v>0</v>
      </c>
      <c r="L193" s="37">
        <f t="shared" si="22"/>
        <v>199208</v>
      </c>
      <c r="M193" s="38">
        <f t="shared" si="23"/>
        <v>1</v>
      </c>
      <c r="N193" s="41">
        <f t="shared" si="24"/>
        <v>58319</v>
      </c>
      <c r="O193" t="str">
        <f t="shared" si="25"/>
        <v/>
      </c>
      <c r="P193" s="40" t="str">
        <f t="shared" si="26"/>
        <v>67 Jahren</v>
      </c>
      <c r="Q193" s="41">
        <f t="shared" si="27"/>
        <v>56858</v>
      </c>
      <c r="R193" t="str">
        <f t="shared" si="28"/>
        <v/>
      </c>
      <c r="S193" s="40" t="str">
        <f t="shared" si="29"/>
        <v>63 Jahren</v>
      </c>
    </row>
    <row r="194" spans="1:19" x14ac:dyDescent="0.2">
      <c r="A194">
        <v>3131</v>
      </c>
      <c r="B194" t="s">
        <v>82</v>
      </c>
      <c r="C194" t="s">
        <v>403</v>
      </c>
      <c r="D194" s="28">
        <v>29938</v>
      </c>
      <c r="E194" t="s">
        <v>30</v>
      </c>
      <c r="F194" t="s">
        <v>100</v>
      </c>
      <c r="G194" t="s">
        <v>348</v>
      </c>
      <c r="H194" t="s">
        <v>44</v>
      </c>
      <c r="I194">
        <v>0</v>
      </c>
      <c r="L194" s="37">
        <f t="shared" ref="L194:L201" si="30">YEAR(Geburtstag)*100+MONTH(Geburtstag)</f>
        <v>198112</v>
      </c>
      <c r="M194" s="38">
        <f t="shared" ref="M194:M201" si="31">IF(DAY(Geburtstag)=1,0,1)</f>
        <v>1</v>
      </c>
      <c r="N194" s="41">
        <f t="shared" si="24"/>
        <v>54424</v>
      </c>
      <c r="O194" t="str">
        <f t="shared" si="25"/>
        <v/>
      </c>
      <c r="P194" s="40" t="str">
        <f t="shared" si="26"/>
        <v>67 Jahren</v>
      </c>
      <c r="Q194" s="41">
        <f t="shared" si="27"/>
        <v>52963</v>
      </c>
      <c r="R194" t="str">
        <f t="shared" si="28"/>
        <v/>
      </c>
      <c r="S194" s="40" t="str">
        <f t="shared" si="29"/>
        <v>63 Jahren</v>
      </c>
    </row>
    <row r="195" spans="1:19" x14ac:dyDescent="0.2">
      <c r="A195">
        <v>3132</v>
      </c>
      <c r="B195" t="s">
        <v>28</v>
      </c>
      <c r="C195" t="s">
        <v>404</v>
      </c>
      <c r="D195" s="28">
        <v>33488</v>
      </c>
      <c r="E195" t="s">
        <v>30</v>
      </c>
      <c r="F195" t="s">
        <v>86</v>
      </c>
      <c r="G195" t="s">
        <v>340</v>
      </c>
      <c r="H195" t="s">
        <v>44</v>
      </c>
      <c r="I195">
        <v>0</v>
      </c>
      <c r="L195" s="37">
        <f t="shared" si="30"/>
        <v>199109</v>
      </c>
      <c r="M195" s="38">
        <f t="shared" si="31"/>
        <v>1</v>
      </c>
      <c r="N195" s="41">
        <f t="shared" ref="N195:N201" si="32">IF(AND(langjhrg_Versicherte="ja",SB_plus="ja"),DATE(YEAR(Geburtstag)+60,MONTH(Geburtstag)+M195,1),IF(AND(langjhrg_Versicherte="ja",GdB&gt;=50),DATE(YEAR(Geburtstag)+63,MONTH(Geburtstag)+VLOOKUP(L195,Parameterliste,Para_Schwebi,TRUE)+M195,1),IF(AND(Geschlecht="w",Geburtstag&lt;=Sprungdatum),DATE(YEAR(Geburtstag)+60,MONTH(Geburtstag)+VLOOKUP(L195,Parameterliste,Para_Frauen,TRUE)+M195,1),IF(bes._langjährig_Versicherter="ja",DATE(YEAR(Geburtstag)+65,MONTH(Geburtstag)+M195,1),IF(langjhrg_Versicherte="ja",DATE(YEAR(Geburtstag)+65,MONTH(Geburtstag)+VLOOKUP(L195,Parameterliste,Para_Langj_Vers,TRUE)+M195,1),DATE(YEAR(Geburtstag)+65,MONTH(Geburtstag)+VLOOKUP(L195,Parameterliste,Para_Regel,TRUE)+M195,1))))))</f>
        <v>57984</v>
      </c>
      <c r="O195" t="str">
        <f t="shared" ref="O195:O201" si="33">IF(DATE(YEAR(Geburtstag)+65,MONTH(Geburtstag)+VLOOKUP(L195,Parameterliste,Para_Regel,TRUE)+M195,1)&gt;N195,"Ausnahme","")</f>
        <v/>
      </c>
      <c r="P195" s="40" t="str">
        <f t="shared" ref="P195:P201" si="34">INT(DATEDIF(Geburtstag,N195,"M")/12)&amp;" Jahren"&amp;IF(MOD(DATEDIF(Geburtstag,N195,"M"),12)=0,""," und "&amp;MOD(DATEDIF(Geburtstag,N195,"M"),12)&amp;" Monat"&amp;IF(MOD(DATEDIF(Geburtstag,N195,"M"),12)=1,"","en"))</f>
        <v>67 Jahren</v>
      </c>
      <c r="Q195" s="41">
        <f t="shared" ref="Q195:Q201" si="35">IF(IF(AND(GdB&gt;=50,langjhrg_Versicherte="ja"),DATE(YEAR(Geburtstag)+60,MONTH(Geburtstag)+VLOOKUP(L195,Parameterliste,Para_Schwebi_Vorz,TRUE)+M195,1),IF(Geschlecht="w",DATE(YEAR(Geburtstag)+60,MONTH(Geburtstag)+VLOOKUP(L195,Parameterliste,Para_Frauen_Vorz,TRUE)+M195,1),DATE(YEAR(Geburtstag)+63,MONTH(Geburtstag)+VLOOKUP(L195,Parameterliste,Para_Vorz_Zug,TRUE)+M195,1)))&gt;N195,"nicht möglich",IF(AND(GdB&gt;=50,langjhrg_Versicherte="ja"),DATE(YEAR(Geburtstag)+60,MONTH(Geburtstag)+VLOOKUP(L195,Parameterliste,Para_Schwebi_Vorz,TRUE)+M195,1),IF(Geschlecht="w",DATE(YEAR(Geburtstag)+60,MONTH(Geburtstag)+VLOOKUP(L195,Parameterliste,Para_Frauen_Vorz,TRUE)+M195,1),IF(langjhrg_Versicherte="ja",DATE(YEAR(Geburtstag)+63,MONTH(Geburtstag)+VLOOKUP(L195,Parameterliste,Para_Vorz_Zug,TRUE)+M195,1),"nicht möglich"))))</f>
        <v>56523</v>
      </c>
      <c r="R195" t="str">
        <f t="shared" ref="R195:R201" si="36">IF(DATE(YEAR(Geburtstag)+63,MONTH(Geburtstag)+VLOOKUP(L195,Parameterliste,Para_Vorz_Zug,TRUE)+M195,1)&gt;Q195,"Ausnahme","")</f>
        <v/>
      </c>
      <c r="S195" s="40" t="str">
        <f t="shared" ref="S195:S201" si="37">IF(Q195="nicht möglich","",INT(DATEDIF(Geburtstag,Q195,"m")/12)&amp;" Jahren"&amp;IF(MOD(DATEDIF(Geburtstag,Q195,"m"),12)=0,""," und "&amp;MOD(DATEDIF(Geburtstag,Q195,"m"),12)&amp;" Monat"&amp;IF(MOD(DATEDIF(Geburtstag,Q195,"m"),12)=1,"","en")))</f>
        <v>63 Jahren</v>
      </c>
    </row>
    <row r="196" spans="1:19" x14ac:dyDescent="0.2">
      <c r="A196">
        <v>3133</v>
      </c>
      <c r="B196" t="s">
        <v>180</v>
      </c>
      <c r="C196" t="s">
        <v>405</v>
      </c>
      <c r="D196" s="28">
        <v>33193</v>
      </c>
      <c r="E196" t="s">
        <v>30</v>
      </c>
      <c r="F196" t="s">
        <v>195</v>
      </c>
      <c r="G196" t="s">
        <v>406</v>
      </c>
      <c r="H196" t="s">
        <v>44</v>
      </c>
      <c r="I196">
        <v>0</v>
      </c>
      <c r="L196" s="37">
        <f t="shared" si="30"/>
        <v>199011</v>
      </c>
      <c r="M196" s="38">
        <f t="shared" si="31"/>
        <v>1</v>
      </c>
      <c r="N196" s="41">
        <f t="shared" si="32"/>
        <v>57680</v>
      </c>
      <c r="O196" t="str">
        <f t="shared" si="33"/>
        <v/>
      </c>
      <c r="P196" s="40" t="str">
        <f t="shared" si="34"/>
        <v>67 Jahren</v>
      </c>
      <c r="Q196" s="41">
        <f t="shared" si="35"/>
        <v>56219</v>
      </c>
      <c r="R196" t="str">
        <f t="shared" si="36"/>
        <v/>
      </c>
      <c r="S196" s="40" t="str">
        <f t="shared" si="37"/>
        <v>63 Jahren</v>
      </c>
    </row>
    <row r="197" spans="1:19" x14ac:dyDescent="0.2">
      <c r="A197">
        <v>3068</v>
      </c>
      <c r="B197" t="s">
        <v>346</v>
      </c>
      <c r="C197" t="s">
        <v>347</v>
      </c>
      <c r="D197" s="28">
        <v>29568</v>
      </c>
      <c r="E197" t="s">
        <v>25</v>
      </c>
      <c r="F197" t="s">
        <v>198</v>
      </c>
      <c r="G197" t="s">
        <v>307</v>
      </c>
      <c r="H197" t="s">
        <v>44</v>
      </c>
      <c r="I197">
        <v>0</v>
      </c>
      <c r="L197" s="37">
        <f t="shared" si="30"/>
        <v>198012</v>
      </c>
      <c r="M197" s="38">
        <f t="shared" si="31"/>
        <v>1</v>
      </c>
      <c r="N197" s="41">
        <f t="shared" si="32"/>
        <v>54058</v>
      </c>
      <c r="O197" t="str">
        <f t="shared" si="33"/>
        <v/>
      </c>
      <c r="P197" s="40" t="str">
        <f t="shared" si="34"/>
        <v>67 Jahren</v>
      </c>
      <c r="Q197" s="41">
        <f t="shared" si="35"/>
        <v>52597</v>
      </c>
      <c r="R197" t="str">
        <f t="shared" si="36"/>
        <v/>
      </c>
      <c r="S197" s="40" t="str">
        <f t="shared" si="37"/>
        <v>63 Jahren</v>
      </c>
    </row>
    <row r="198" spans="1:19" x14ac:dyDescent="0.2">
      <c r="A198">
        <v>3071</v>
      </c>
      <c r="B198" t="s">
        <v>28</v>
      </c>
      <c r="C198" t="s">
        <v>349</v>
      </c>
      <c r="D198" s="28">
        <v>30854</v>
      </c>
      <c r="E198" t="s">
        <v>30</v>
      </c>
      <c r="F198" t="s">
        <v>42</v>
      </c>
      <c r="G198" t="s">
        <v>243</v>
      </c>
      <c r="H198" t="s">
        <v>44</v>
      </c>
      <c r="I198">
        <v>0</v>
      </c>
      <c r="L198" s="37">
        <f t="shared" si="30"/>
        <v>198406</v>
      </c>
      <c r="M198" s="38">
        <f t="shared" si="31"/>
        <v>1</v>
      </c>
      <c r="N198" s="41">
        <f t="shared" si="32"/>
        <v>55335</v>
      </c>
      <c r="O198" t="str">
        <f t="shared" si="33"/>
        <v/>
      </c>
      <c r="P198" s="40" t="str">
        <f t="shared" si="34"/>
        <v>67 Jahren</v>
      </c>
      <c r="Q198" s="41">
        <f t="shared" si="35"/>
        <v>53874</v>
      </c>
      <c r="R198" t="str">
        <f t="shared" si="36"/>
        <v/>
      </c>
      <c r="S198" s="40" t="str">
        <f t="shared" si="37"/>
        <v>63 Jahren</v>
      </c>
    </row>
    <row r="199" spans="1:19" x14ac:dyDescent="0.2">
      <c r="A199">
        <v>3072</v>
      </c>
      <c r="B199" t="s">
        <v>28</v>
      </c>
      <c r="C199" t="s">
        <v>351</v>
      </c>
      <c r="D199" s="28">
        <v>27017</v>
      </c>
      <c r="E199" t="s">
        <v>30</v>
      </c>
      <c r="F199" t="s">
        <v>171</v>
      </c>
      <c r="G199" t="s">
        <v>305</v>
      </c>
      <c r="H199" t="s">
        <v>44</v>
      </c>
      <c r="I199">
        <v>0</v>
      </c>
      <c r="L199" s="37">
        <f t="shared" si="30"/>
        <v>197312</v>
      </c>
      <c r="M199" s="38">
        <f t="shared" si="31"/>
        <v>1</v>
      </c>
      <c r="N199" s="41">
        <f t="shared" si="32"/>
        <v>51502</v>
      </c>
      <c r="O199" t="str">
        <f t="shared" si="33"/>
        <v/>
      </c>
      <c r="P199" s="40" t="str">
        <f t="shared" si="34"/>
        <v>67 Jahren</v>
      </c>
      <c r="Q199" s="41">
        <f t="shared" si="35"/>
        <v>50041</v>
      </c>
      <c r="R199" t="str">
        <f t="shared" si="36"/>
        <v/>
      </c>
      <c r="S199" s="40" t="str">
        <f t="shared" si="37"/>
        <v>63 Jahren</v>
      </c>
    </row>
    <row r="200" spans="1:19" x14ac:dyDescent="0.2">
      <c r="A200">
        <v>3073</v>
      </c>
      <c r="B200" t="s">
        <v>40</v>
      </c>
      <c r="C200" t="s">
        <v>352</v>
      </c>
      <c r="D200" s="28">
        <v>32059</v>
      </c>
      <c r="E200" t="s">
        <v>30</v>
      </c>
      <c r="F200" t="s">
        <v>26</v>
      </c>
      <c r="G200" t="s">
        <v>255</v>
      </c>
      <c r="H200" t="s">
        <v>44</v>
      </c>
      <c r="I200">
        <v>0</v>
      </c>
      <c r="L200" s="37">
        <f t="shared" si="30"/>
        <v>198710</v>
      </c>
      <c r="M200" s="38">
        <f t="shared" si="31"/>
        <v>1</v>
      </c>
      <c r="N200" s="41">
        <f t="shared" si="32"/>
        <v>56554</v>
      </c>
      <c r="O200" t="str">
        <f t="shared" si="33"/>
        <v/>
      </c>
      <c r="P200" s="40" t="str">
        <f t="shared" si="34"/>
        <v>67 Jahren</v>
      </c>
      <c r="Q200" s="41">
        <f t="shared" si="35"/>
        <v>55093</v>
      </c>
      <c r="R200" t="str">
        <f t="shared" si="36"/>
        <v/>
      </c>
      <c r="S200" s="40" t="str">
        <f t="shared" si="37"/>
        <v>63 Jahren</v>
      </c>
    </row>
    <row r="201" spans="1:19" x14ac:dyDescent="0.2">
      <c r="A201">
        <v>3074</v>
      </c>
      <c r="B201" t="s">
        <v>164</v>
      </c>
      <c r="C201" t="s">
        <v>354</v>
      </c>
      <c r="D201" s="28">
        <v>23156</v>
      </c>
      <c r="E201" t="s">
        <v>30</v>
      </c>
      <c r="F201" t="s">
        <v>162</v>
      </c>
      <c r="G201" t="s">
        <v>381</v>
      </c>
      <c r="H201" t="s">
        <v>44</v>
      </c>
      <c r="I201">
        <v>0</v>
      </c>
      <c r="L201" s="37">
        <f t="shared" si="30"/>
        <v>196305</v>
      </c>
      <c r="M201" s="38">
        <f t="shared" si="31"/>
        <v>1</v>
      </c>
      <c r="N201" s="41">
        <f t="shared" si="32"/>
        <v>47574</v>
      </c>
      <c r="O201" t="str">
        <f t="shared" si="33"/>
        <v/>
      </c>
      <c r="P201" s="40" t="str">
        <f t="shared" si="34"/>
        <v>66 Jahren und 10 Monaten</v>
      </c>
      <c r="Q201" s="41">
        <f t="shared" si="35"/>
        <v>46174</v>
      </c>
      <c r="R201" t="str">
        <f t="shared" si="36"/>
        <v/>
      </c>
      <c r="S201" s="40" t="str">
        <f t="shared" si="37"/>
        <v>63 Jahren</v>
      </c>
    </row>
  </sheetData>
  <autoFilter ref="A1:S201"/>
  <phoneticPr fontId="7" type="noConversion"/>
  <conditionalFormatting sqref="N2:N201">
    <cfRule type="expression" dxfId="6" priority="1" stopIfTrue="1">
      <formula>O2="Ausnahme"</formula>
    </cfRule>
  </conditionalFormatting>
  <conditionalFormatting sqref="P2:P201 S2:S201">
    <cfRule type="expression" dxfId="5" priority="2" stopIfTrue="1">
      <formula>O2="Ausnahme"</formula>
    </cfRule>
  </conditionalFormatting>
  <conditionalFormatting sqref="Q2:Q5 Q7:Q201">
    <cfRule type="expression" dxfId="4" priority="3" stopIfTrue="1">
      <formula>R2="Ausnahme"</formula>
    </cfRule>
    <cfRule type="cellIs" dxfId="3" priority="4" stopIfTrue="1" operator="equal">
      <formula>"nicht möglich"</formula>
    </cfRule>
  </conditionalFormatting>
  <conditionalFormatting sqref="R2:R201 O2:O201">
    <cfRule type="cellIs" dxfId="2" priority="5" stopIfTrue="1" operator="equal">
      <formula>"Ausnahme"</formula>
    </cfRule>
  </conditionalFormatting>
  <conditionalFormatting sqref="Q6">
    <cfRule type="expression" dxfId="1" priority="6" stopIfTrue="1">
      <formula>R6="Ausnahme"</formula>
    </cfRule>
    <cfRule type="expression" dxfId="0" priority="7" stopIfTrue="1">
      <formula>Q6="nicht möglich"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2.75" x14ac:dyDescent="0.2"/>
  <cols>
    <col min="1" max="1" width="13" customWidth="1"/>
    <col min="2" max="2" width="8.28515625" bestFit="1" customWidth="1"/>
    <col min="3" max="22" width="7.7109375" customWidth="1"/>
  </cols>
  <sheetData>
    <row r="1" spans="1:22" ht="14.25" x14ac:dyDescent="0.2">
      <c r="A1" s="1" t="s">
        <v>0</v>
      </c>
      <c r="B1" s="2"/>
      <c r="C1" s="2"/>
      <c r="D1" s="2"/>
      <c r="F1" s="2"/>
      <c r="G1" s="2"/>
      <c r="O1" s="2"/>
      <c r="P1" s="2"/>
    </row>
    <row r="2" spans="1:22" ht="13.5" thickBot="1" x14ac:dyDescent="0.25">
      <c r="A2" s="25">
        <v>1</v>
      </c>
      <c r="B2" s="26">
        <v>2</v>
      </c>
      <c r="C2" s="26">
        <v>3</v>
      </c>
      <c r="D2" s="26">
        <v>4</v>
      </c>
      <c r="E2" s="27">
        <v>5</v>
      </c>
      <c r="F2" s="26">
        <v>6</v>
      </c>
      <c r="G2" s="26">
        <v>7</v>
      </c>
      <c r="H2" s="27">
        <v>8</v>
      </c>
      <c r="I2" s="27">
        <v>9</v>
      </c>
      <c r="J2" s="27">
        <v>10</v>
      </c>
      <c r="K2" s="27">
        <v>11</v>
      </c>
      <c r="L2" s="27">
        <v>12</v>
      </c>
      <c r="M2" s="27">
        <v>13</v>
      </c>
      <c r="N2" s="27">
        <v>14</v>
      </c>
      <c r="O2" s="26">
        <v>15</v>
      </c>
      <c r="P2" s="26">
        <v>16</v>
      </c>
      <c r="Q2" s="27">
        <v>17</v>
      </c>
      <c r="R2" s="27">
        <v>18</v>
      </c>
      <c r="S2" s="27">
        <v>19</v>
      </c>
      <c r="T2" s="27">
        <v>20</v>
      </c>
      <c r="U2" s="27">
        <v>21</v>
      </c>
      <c r="V2" s="27">
        <v>22</v>
      </c>
    </row>
    <row r="3" spans="1:22" x14ac:dyDescent="0.2">
      <c r="B3" s="4">
        <v>65</v>
      </c>
      <c r="C3" s="5" t="s">
        <v>1</v>
      </c>
      <c r="D3" s="6"/>
      <c r="E3" s="4">
        <v>65</v>
      </c>
      <c r="F3" s="5" t="s">
        <v>2</v>
      </c>
      <c r="G3" s="6"/>
      <c r="H3" s="4">
        <v>60</v>
      </c>
      <c r="I3" s="5" t="s">
        <v>3</v>
      </c>
      <c r="J3" s="6"/>
      <c r="K3" s="4">
        <v>63</v>
      </c>
      <c r="L3" s="5" t="s">
        <v>4</v>
      </c>
      <c r="M3" s="6"/>
      <c r="N3" s="4">
        <v>63</v>
      </c>
      <c r="O3" s="5" t="s">
        <v>5</v>
      </c>
      <c r="P3" s="6"/>
      <c r="Q3" s="4">
        <v>60</v>
      </c>
      <c r="R3" s="5" t="s">
        <v>6</v>
      </c>
      <c r="S3" s="6"/>
      <c r="T3" s="4">
        <v>60</v>
      </c>
      <c r="U3" s="5" t="s">
        <v>7</v>
      </c>
      <c r="V3" s="6"/>
    </row>
    <row r="4" spans="1:22" x14ac:dyDescent="0.2">
      <c r="A4" s="3" t="s">
        <v>8</v>
      </c>
      <c r="B4" s="7" t="s">
        <v>9</v>
      </c>
      <c r="C4" s="8" t="s">
        <v>10</v>
      </c>
      <c r="D4" s="9" t="s">
        <v>11</v>
      </c>
      <c r="E4" s="7" t="s">
        <v>9</v>
      </c>
      <c r="F4" s="8" t="s">
        <v>10</v>
      </c>
      <c r="G4" s="9" t="s">
        <v>11</v>
      </c>
      <c r="H4" s="7" t="s">
        <v>9</v>
      </c>
      <c r="I4" s="8" t="s">
        <v>10</v>
      </c>
      <c r="J4" s="9" t="s">
        <v>11</v>
      </c>
      <c r="K4" s="7" t="s">
        <v>9</v>
      </c>
      <c r="L4" s="8" t="s">
        <v>10</v>
      </c>
      <c r="M4" s="9" t="s">
        <v>11</v>
      </c>
      <c r="N4" s="7" t="s">
        <v>9</v>
      </c>
      <c r="O4" s="8" t="s">
        <v>10</v>
      </c>
      <c r="P4" s="9" t="s">
        <v>11</v>
      </c>
      <c r="Q4" s="7" t="s">
        <v>9</v>
      </c>
      <c r="R4" s="8" t="s">
        <v>10</v>
      </c>
      <c r="S4" s="9" t="s">
        <v>11</v>
      </c>
      <c r="T4" s="7" t="s">
        <v>9</v>
      </c>
      <c r="U4" s="8" t="s">
        <v>10</v>
      </c>
      <c r="V4" s="9" t="s">
        <v>11</v>
      </c>
    </row>
    <row r="5" spans="1:22" x14ac:dyDescent="0.2">
      <c r="A5" s="10">
        <v>194401</v>
      </c>
      <c r="B5" s="11">
        <v>0</v>
      </c>
      <c r="C5" s="8">
        <f t="shared" ref="C5:C36" si="0">INT($B$3+(B5/12))</f>
        <v>65</v>
      </c>
      <c r="D5" s="9">
        <f t="shared" ref="D5:D36" si="1">MOD(B5,12)</f>
        <v>0</v>
      </c>
      <c r="E5" s="11">
        <v>0</v>
      </c>
      <c r="F5" s="8">
        <f t="shared" ref="F5:F36" si="2">INT($E$3+(E5/12))</f>
        <v>65</v>
      </c>
      <c r="G5" s="9">
        <f t="shared" ref="G5:G36" si="3">MOD(E5,12)</f>
        <v>0</v>
      </c>
      <c r="H5" s="11">
        <v>49</v>
      </c>
      <c r="I5" s="8">
        <f t="shared" ref="I5:I36" si="4">INT($H$3+(H5/12))</f>
        <v>64</v>
      </c>
      <c r="J5" s="9">
        <f t="shared" ref="J5:J36" si="5">MOD(H5,12)</f>
        <v>1</v>
      </c>
      <c r="K5" s="11">
        <v>0</v>
      </c>
      <c r="L5" s="8">
        <f t="shared" ref="L5:L36" si="6">INT($K$3+(K5/12))</f>
        <v>63</v>
      </c>
      <c r="M5" s="9">
        <f t="shared" ref="M5:M36" si="7">MOD(K5,12)</f>
        <v>0</v>
      </c>
      <c r="N5" s="11">
        <v>0</v>
      </c>
      <c r="O5" s="8">
        <f t="shared" ref="O5:O36" si="8">INT($N$3+(N5/12))</f>
        <v>63</v>
      </c>
      <c r="P5" s="9">
        <f t="shared" ref="P5:P36" si="9">MOD(N5,12)</f>
        <v>0</v>
      </c>
      <c r="Q5" s="11">
        <v>0</v>
      </c>
      <c r="R5" s="8">
        <f t="shared" ref="R5:R36" si="10">INT($Q$3+(Q5/12))</f>
        <v>60</v>
      </c>
      <c r="S5" s="9">
        <f t="shared" ref="S5:S36" si="11">MOD(Q5,12)</f>
        <v>0</v>
      </c>
      <c r="T5" s="11">
        <v>0</v>
      </c>
      <c r="U5" s="8">
        <f t="shared" ref="U5:U36" si="12">INT($T$3+(T5/12))</f>
        <v>60</v>
      </c>
      <c r="V5" s="9">
        <f t="shared" ref="V5:V36" si="13">MOD(T5,12)</f>
        <v>0</v>
      </c>
    </row>
    <row r="6" spans="1:22" x14ac:dyDescent="0.2">
      <c r="A6" s="10">
        <v>194402</v>
      </c>
      <c r="B6" s="11">
        <v>0</v>
      </c>
      <c r="C6" s="8">
        <f t="shared" si="0"/>
        <v>65</v>
      </c>
      <c r="D6" s="9">
        <f t="shared" si="1"/>
        <v>0</v>
      </c>
      <c r="E6" s="11">
        <v>0</v>
      </c>
      <c r="F6" s="8">
        <f t="shared" si="2"/>
        <v>65</v>
      </c>
      <c r="G6" s="9">
        <f t="shared" si="3"/>
        <v>0</v>
      </c>
      <c r="H6" s="11">
        <v>50</v>
      </c>
      <c r="I6" s="8">
        <f t="shared" si="4"/>
        <v>64</v>
      </c>
      <c r="J6" s="9">
        <f t="shared" si="5"/>
        <v>2</v>
      </c>
      <c r="K6" s="11">
        <v>0</v>
      </c>
      <c r="L6" s="8">
        <f t="shared" si="6"/>
        <v>63</v>
      </c>
      <c r="M6" s="9">
        <f t="shared" si="7"/>
        <v>0</v>
      </c>
      <c r="N6" s="11">
        <v>0</v>
      </c>
      <c r="O6" s="8">
        <f t="shared" si="8"/>
        <v>63</v>
      </c>
      <c r="P6" s="9">
        <f t="shared" si="9"/>
        <v>0</v>
      </c>
      <c r="Q6" s="11">
        <v>0</v>
      </c>
      <c r="R6" s="8">
        <f t="shared" si="10"/>
        <v>60</v>
      </c>
      <c r="S6" s="9">
        <f t="shared" si="11"/>
        <v>0</v>
      </c>
      <c r="T6" s="11">
        <v>0</v>
      </c>
      <c r="U6" s="8">
        <f t="shared" si="12"/>
        <v>60</v>
      </c>
      <c r="V6" s="9">
        <f t="shared" si="13"/>
        <v>0</v>
      </c>
    </row>
    <row r="7" spans="1:22" x14ac:dyDescent="0.2">
      <c r="A7" s="10">
        <v>194403</v>
      </c>
      <c r="B7" s="11">
        <v>0</v>
      </c>
      <c r="C7" s="8">
        <f t="shared" si="0"/>
        <v>65</v>
      </c>
      <c r="D7" s="9">
        <f t="shared" si="1"/>
        <v>0</v>
      </c>
      <c r="E7" s="11">
        <v>0</v>
      </c>
      <c r="F7" s="8">
        <f t="shared" si="2"/>
        <v>65</v>
      </c>
      <c r="G7" s="9">
        <f t="shared" si="3"/>
        <v>0</v>
      </c>
      <c r="H7" s="11">
        <v>51</v>
      </c>
      <c r="I7" s="8">
        <f t="shared" si="4"/>
        <v>64</v>
      </c>
      <c r="J7" s="9">
        <f t="shared" si="5"/>
        <v>3</v>
      </c>
      <c r="K7" s="11">
        <v>0</v>
      </c>
      <c r="L7" s="8">
        <f t="shared" si="6"/>
        <v>63</v>
      </c>
      <c r="M7" s="9">
        <f t="shared" si="7"/>
        <v>0</v>
      </c>
      <c r="N7" s="11">
        <v>0</v>
      </c>
      <c r="O7" s="8">
        <f t="shared" si="8"/>
        <v>63</v>
      </c>
      <c r="P7" s="9">
        <f t="shared" si="9"/>
        <v>0</v>
      </c>
      <c r="Q7" s="11">
        <v>0</v>
      </c>
      <c r="R7" s="8">
        <f t="shared" si="10"/>
        <v>60</v>
      </c>
      <c r="S7" s="9">
        <f t="shared" si="11"/>
        <v>0</v>
      </c>
      <c r="T7" s="11">
        <v>0</v>
      </c>
      <c r="U7" s="8">
        <f t="shared" si="12"/>
        <v>60</v>
      </c>
      <c r="V7" s="9">
        <f t="shared" si="13"/>
        <v>0</v>
      </c>
    </row>
    <row r="8" spans="1:22" x14ac:dyDescent="0.2">
      <c r="A8" s="10">
        <v>194404</v>
      </c>
      <c r="B8" s="11">
        <v>0</v>
      </c>
      <c r="C8" s="8">
        <f t="shared" si="0"/>
        <v>65</v>
      </c>
      <c r="D8" s="9">
        <f t="shared" si="1"/>
        <v>0</v>
      </c>
      <c r="E8" s="11">
        <v>0</v>
      </c>
      <c r="F8" s="8">
        <f t="shared" si="2"/>
        <v>65</v>
      </c>
      <c r="G8" s="9">
        <f t="shared" si="3"/>
        <v>0</v>
      </c>
      <c r="H8" s="11">
        <v>52</v>
      </c>
      <c r="I8" s="8">
        <f t="shared" si="4"/>
        <v>64</v>
      </c>
      <c r="J8" s="9">
        <f t="shared" si="5"/>
        <v>4</v>
      </c>
      <c r="K8" s="11">
        <v>0</v>
      </c>
      <c r="L8" s="8">
        <f t="shared" si="6"/>
        <v>63</v>
      </c>
      <c r="M8" s="9">
        <f t="shared" si="7"/>
        <v>0</v>
      </c>
      <c r="N8" s="11">
        <v>0</v>
      </c>
      <c r="O8" s="8">
        <f t="shared" si="8"/>
        <v>63</v>
      </c>
      <c r="P8" s="9">
        <f t="shared" si="9"/>
        <v>0</v>
      </c>
      <c r="Q8" s="11">
        <v>0</v>
      </c>
      <c r="R8" s="8">
        <f t="shared" si="10"/>
        <v>60</v>
      </c>
      <c r="S8" s="9">
        <f t="shared" si="11"/>
        <v>0</v>
      </c>
      <c r="T8" s="11">
        <v>0</v>
      </c>
      <c r="U8" s="8">
        <f t="shared" si="12"/>
        <v>60</v>
      </c>
      <c r="V8" s="9">
        <f t="shared" si="13"/>
        <v>0</v>
      </c>
    </row>
    <row r="9" spans="1:22" x14ac:dyDescent="0.2">
      <c r="A9" s="10">
        <v>194405</v>
      </c>
      <c r="B9" s="11">
        <v>0</v>
      </c>
      <c r="C9" s="8">
        <f t="shared" si="0"/>
        <v>65</v>
      </c>
      <c r="D9" s="9">
        <f t="shared" si="1"/>
        <v>0</v>
      </c>
      <c r="E9" s="11">
        <v>0</v>
      </c>
      <c r="F9" s="8">
        <f t="shared" si="2"/>
        <v>65</v>
      </c>
      <c r="G9" s="9">
        <f t="shared" si="3"/>
        <v>0</v>
      </c>
      <c r="H9" s="11">
        <v>53</v>
      </c>
      <c r="I9" s="8">
        <f t="shared" si="4"/>
        <v>64</v>
      </c>
      <c r="J9" s="9">
        <f t="shared" si="5"/>
        <v>5</v>
      </c>
      <c r="K9" s="11">
        <v>0</v>
      </c>
      <c r="L9" s="8">
        <f t="shared" si="6"/>
        <v>63</v>
      </c>
      <c r="M9" s="9">
        <f t="shared" si="7"/>
        <v>0</v>
      </c>
      <c r="N9" s="11">
        <v>0</v>
      </c>
      <c r="O9" s="8">
        <f t="shared" si="8"/>
        <v>63</v>
      </c>
      <c r="P9" s="9">
        <f t="shared" si="9"/>
        <v>0</v>
      </c>
      <c r="Q9" s="11">
        <v>0</v>
      </c>
      <c r="R9" s="8">
        <f t="shared" si="10"/>
        <v>60</v>
      </c>
      <c r="S9" s="9">
        <f t="shared" si="11"/>
        <v>0</v>
      </c>
      <c r="T9" s="11">
        <v>0</v>
      </c>
      <c r="U9" s="8">
        <f t="shared" si="12"/>
        <v>60</v>
      </c>
      <c r="V9" s="9">
        <f t="shared" si="13"/>
        <v>0</v>
      </c>
    </row>
    <row r="10" spans="1:22" x14ac:dyDescent="0.2">
      <c r="A10" s="10">
        <v>194406</v>
      </c>
      <c r="B10" s="11">
        <v>0</v>
      </c>
      <c r="C10" s="8">
        <f t="shared" si="0"/>
        <v>65</v>
      </c>
      <c r="D10" s="9">
        <f t="shared" si="1"/>
        <v>0</v>
      </c>
      <c r="E10" s="11">
        <v>0</v>
      </c>
      <c r="F10" s="8">
        <f t="shared" si="2"/>
        <v>65</v>
      </c>
      <c r="G10" s="9">
        <f t="shared" si="3"/>
        <v>0</v>
      </c>
      <c r="H10" s="11">
        <v>54</v>
      </c>
      <c r="I10" s="8">
        <f t="shared" si="4"/>
        <v>64</v>
      </c>
      <c r="J10" s="9">
        <f t="shared" si="5"/>
        <v>6</v>
      </c>
      <c r="K10" s="11">
        <v>0</v>
      </c>
      <c r="L10" s="8">
        <f t="shared" si="6"/>
        <v>63</v>
      </c>
      <c r="M10" s="9">
        <f t="shared" si="7"/>
        <v>0</v>
      </c>
      <c r="N10" s="11">
        <v>0</v>
      </c>
      <c r="O10" s="8">
        <f t="shared" si="8"/>
        <v>63</v>
      </c>
      <c r="P10" s="9">
        <f t="shared" si="9"/>
        <v>0</v>
      </c>
      <c r="Q10" s="11">
        <v>0</v>
      </c>
      <c r="R10" s="8">
        <f t="shared" si="10"/>
        <v>60</v>
      </c>
      <c r="S10" s="9">
        <f t="shared" si="11"/>
        <v>0</v>
      </c>
      <c r="T10" s="11">
        <v>0</v>
      </c>
      <c r="U10" s="8">
        <f t="shared" si="12"/>
        <v>60</v>
      </c>
      <c r="V10" s="9">
        <f t="shared" si="13"/>
        <v>0</v>
      </c>
    </row>
    <row r="11" spans="1:22" x14ac:dyDescent="0.2">
      <c r="A11" s="10">
        <v>194407</v>
      </c>
      <c r="B11" s="11">
        <v>0</v>
      </c>
      <c r="C11" s="8">
        <f t="shared" si="0"/>
        <v>65</v>
      </c>
      <c r="D11" s="9">
        <f t="shared" si="1"/>
        <v>0</v>
      </c>
      <c r="E11" s="11">
        <v>0</v>
      </c>
      <c r="F11" s="8">
        <f t="shared" si="2"/>
        <v>65</v>
      </c>
      <c r="G11" s="9">
        <f t="shared" si="3"/>
        <v>0</v>
      </c>
      <c r="H11" s="11">
        <v>55</v>
      </c>
      <c r="I11" s="8">
        <f t="shared" si="4"/>
        <v>64</v>
      </c>
      <c r="J11" s="9">
        <f t="shared" si="5"/>
        <v>7</v>
      </c>
      <c r="K11" s="11">
        <v>0</v>
      </c>
      <c r="L11" s="8">
        <f t="shared" si="6"/>
        <v>63</v>
      </c>
      <c r="M11" s="9">
        <f t="shared" si="7"/>
        <v>0</v>
      </c>
      <c r="N11" s="11">
        <v>0</v>
      </c>
      <c r="O11" s="8">
        <f t="shared" si="8"/>
        <v>63</v>
      </c>
      <c r="P11" s="9">
        <f t="shared" si="9"/>
        <v>0</v>
      </c>
      <c r="Q11" s="11">
        <v>0</v>
      </c>
      <c r="R11" s="8">
        <f t="shared" si="10"/>
        <v>60</v>
      </c>
      <c r="S11" s="9">
        <f t="shared" si="11"/>
        <v>0</v>
      </c>
      <c r="T11" s="11">
        <v>0</v>
      </c>
      <c r="U11" s="8">
        <f t="shared" si="12"/>
        <v>60</v>
      </c>
      <c r="V11" s="9">
        <f t="shared" si="13"/>
        <v>0</v>
      </c>
    </row>
    <row r="12" spans="1:22" x14ac:dyDescent="0.2">
      <c r="A12" s="10">
        <v>194408</v>
      </c>
      <c r="B12" s="11">
        <v>0</v>
      </c>
      <c r="C12" s="8">
        <f t="shared" si="0"/>
        <v>65</v>
      </c>
      <c r="D12" s="9">
        <f t="shared" si="1"/>
        <v>0</v>
      </c>
      <c r="E12" s="11">
        <v>0</v>
      </c>
      <c r="F12" s="8">
        <f t="shared" si="2"/>
        <v>65</v>
      </c>
      <c r="G12" s="9">
        <f t="shared" si="3"/>
        <v>0</v>
      </c>
      <c r="H12" s="11">
        <v>56</v>
      </c>
      <c r="I12" s="8">
        <f t="shared" si="4"/>
        <v>64</v>
      </c>
      <c r="J12" s="9">
        <f t="shared" si="5"/>
        <v>8</v>
      </c>
      <c r="K12" s="11">
        <v>0</v>
      </c>
      <c r="L12" s="8">
        <f t="shared" si="6"/>
        <v>63</v>
      </c>
      <c r="M12" s="9">
        <f t="shared" si="7"/>
        <v>0</v>
      </c>
      <c r="N12" s="11">
        <v>0</v>
      </c>
      <c r="O12" s="8">
        <f t="shared" si="8"/>
        <v>63</v>
      </c>
      <c r="P12" s="9">
        <f t="shared" si="9"/>
        <v>0</v>
      </c>
      <c r="Q12" s="11">
        <v>0</v>
      </c>
      <c r="R12" s="8">
        <f t="shared" si="10"/>
        <v>60</v>
      </c>
      <c r="S12" s="9">
        <f t="shared" si="11"/>
        <v>0</v>
      </c>
      <c r="T12" s="11">
        <v>0</v>
      </c>
      <c r="U12" s="8">
        <f t="shared" si="12"/>
        <v>60</v>
      </c>
      <c r="V12" s="9">
        <f t="shared" si="13"/>
        <v>0</v>
      </c>
    </row>
    <row r="13" spans="1:22" x14ac:dyDescent="0.2">
      <c r="A13" s="10">
        <v>194409</v>
      </c>
      <c r="B13" s="11">
        <v>0</v>
      </c>
      <c r="C13" s="8">
        <f t="shared" si="0"/>
        <v>65</v>
      </c>
      <c r="D13" s="9">
        <f t="shared" si="1"/>
        <v>0</v>
      </c>
      <c r="E13" s="11">
        <v>0</v>
      </c>
      <c r="F13" s="8">
        <f t="shared" si="2"/>
        <v>65</v>
      </c>
      <c r="G13" s="9">
        <f t="shared" si="3"/>
        <v>0</v>
      </c>
      <c r="H13" s="11">
        <v>57</v>
      </c>
      <c r="I13" s="8">
        <f t="shared" si="4"/>
        <v>64</v>
      </c>
      <c r="J13" s="9">
        <f t="shared" si="5"/>
        <v>9</v>
      </c>
      <c r="K13" s="11">
        <v>0</v>
      </c>
      <c r="L13" s="8">
        <f t="shared" si="6"/>
        <v>63</v>
      </c>
      <c r="M13" s="9">
        <f t="shared" si="7"/>
        <v>0</v>
      </c>
      <c r="N13" s="11">
        <v>0</v>
      </c>
      <c r="O13" s="8">
        <f t="shared" si="8"/>
        <v>63</v>
      </c>
      <c r="P13" s="9">
        <f t="shared" si="9"/>
        <v>0</v>
      </c>
      <c r="Q13" s="11">
        <v>0</v>
      </c>
      <c r="R13" s="8">
        <f t="shared" si="10"/>
        <v>60</v>
      </c>
      <c r="S13" s="9">
        <f t="shared" si="11"/>
        <v>0</v>
      </c>
      <c r="T13" s="11">
        <v>0</v>
      </c>
      <c r="U13" s="8">
        <f t="shared" si="12"/>
        <v>60</v>
      </c>
      <c r="V13" s="9">
        <f t="shared" si="13"/>
        <v>0</v>
      </c>
    </row>
    <row r="14" spans="1:22" x14ac:dyDescent="0.2">
      <c r="A14" s="10">
        <v>194410</v>
      </c>
      <c r="B14" s="11">
        <v>0</v>
      </c>
      <c r="C14" s="8">
        <f t="shared" si="0"/>
        <v>65</v>
      </c>
      <c r="D14" s="9">
        <f t="shared" si="1"/>
        <v>0</v>
      </c>
      <c r="E14" s="11">
        <v>0</v>
      </c>
      <c r="F14" s="8">
        <f t="shared" si="2"/>
        <v>65</v>
      </c>
      <c r="G14" s="9">
        <f t="shared" si="3"/>
        <v>0</v>
      </c>
      <c r="H14" s="11">
        <v>58</v>
      </c>
      <c r="I14" s="8">
        <f t="shared" si="4"/>
        <v>64</v>
      </c>
      <c r="J14" s="9">
        <f t="shared" si="5"/>
        <v>10</v>
      </c>
      <c r="K14" s="11">
        <v>0</v>
      </c>
      <c r="L14" s="8">
        <f t="shared" si="6"/>
        <v>63</v>
      </c>
      <c r="M14" s="9">
        <f t="shared" si="7"/>
        <v>0</v>
      </c>
      <c r="N14" s="11">
        <v>0</v>
      </c>
      <c r="O14" s="8">
        <f t="shared" si="8"/>
        <v>63</v>
      </c>
      <c r="P14" s="9">
        <f t="shared" si="9"/>
        <v>0</v>
      </c>
      <c r="Q14" s="11">
        <v>0</v>
      </c>
      <c r="R14" s="8">
        <f t="shared" si="10"/>
        <v>60</v>
      </c>
      <c r="S14" s="9">
        <f t="shared" si="11"/>
        <v>0</v>
      </c>
      <c r="T14" s="11">
        <v>0</v>
      </c>
      <c r="U14" s="8">
        <f t="shared" si="12"/>
        <v>60</v>
      </c>
      <c r="V14" s="9">
        <f t="shared" si="13"/>
        <v>0</v>
      </c>
    </row>
    <row r="15" spans="1:22" x14ac:dyDescent="0.2">
      <c r="A15" s="10">
        <v>194411</v>
      </c>
      <c r="B15" s="11">
        <v>0</v>
      </c>
      <c r="C15" s="8">
        <f t="shared" si="0"/>
        <v>65</v>
      </c>
      <c r="D15" s="9">
        <f t="shared" si="1"/>
        <v>0</v>
      </c>
      <c r="E15" s="11">
        <v>0</v>
      </c>
      <c r="F15" s="8">
        <f t="shared" si="2"/>
        <v>65</v>
      </c>
      <c r="G15" s="9">
        <f t="shared" si="3"/>
        <v>0</v>
      </c>
      <c r="H15" s="11">
        <v>59</v>
      </c>
      <c r="I15" s="8">
        <f t="shared" si="4"/>
        <v>64</v>
      </c>
      <c r="J15" s="9">
        <f t="shared" si="5"/>
        <v>11</v>
      </c>
      <c r="K15" s="11">
        <v>0</v>
      </c>
      <c r="L15" s="8">
        <f t="shared" si="6"/>
        <v>63</v>
      </c>
      <c r="M15" s="9">
        <f t="shared" si="7"/>
        <v>0</v>
      </c>
      <c r="N15" s="11">
        <v>0</v>
      </c>
      <c r="O15" s="8">
        <f t="shared" si="8"/>
        <v>63</v>
      </c>
      <c r="P15" s="9">
        <f t="shared" si="9"/>
        <v>0</v>
      </c>
      <c r="Q15" s="11">
        <v>0</v>
      </c>
      <c r="R15" s="8">
        <f t="shared" si="10"/>
        <v>60</v>
      </c>
      <c r="S15" s="9">
        <f t="shared" si="11"/>
        <v>0</v>
      </c>
      <c r="T15" s="11">
        <v>0</v>
      </c>
      <c r="U15" s="8">
        <f t="shared" si="12"/>
        <v>60</v>
      </c>
      <c r="V15" s="9">
        <f t="shared" si="13"/>
        <v>0</v>
      </c>
    </row>
    <row r="16" spans="1:22" x14ac:dyDescent="0.2">
      <c r="A16" s="10">
        <v>194412</v>
      </c>
      <c r="B16" s="11">
        <v>0</v>
      </c>
      <c r="C16" s="8">
        <f t="shared" si="0"/>
        <v>65</v>
      </c>
      <c r="D16" s="9">
        <f t="shared" si="1"/>
        <v>0</v>
      </c>
      <c r="E16" s="11">
        <v>0</v>
      </c>
      <c r="F16" s="8">
        <f t="shared" si="2"/>
        <v>65</v>
      </c>
      <c r="G16" s="9">
        <f t="shared" si="3"/>
        <v>0</v>
      </c>
      <c r="H16" s="11">
        <v>60</v>
      </c>
      <c r="I16" s="8">
        <f t="shared" si="4"/>
        <v>65</v>
      </c>
      <c r="J16" s="9">
        <f t="shared" si="5"/>
        <v>0</v>
      </c>
      <c r="K16" s="11">
        <v>0</v>
      </c>
      <c r="L16" s="8">
        <f t="shared" si="6"/>
        <v>63</v>
      </c>
      <c r="M16" s="9">
        <f t="shared" si="7"/>
        <v>0</v>
      </c>
      <c r="N16" s="11">
        <v>0</v>
      </c>
      <c r="O16" s="8">
        <f t="shared" si="8"/>
        <v>63</v>
      </c>
      <c r="P16" s="9">
        <f t="shared" si="9"/>
        <v>0</v>
      </c>
      <c r="Q16" s="11">
        <v>0</v>
      </c>
      <c r="R16" s="8">
        <f t="shared" si="10"/>
        <v>60</v>
      </c>
      <c r="S16" s="9">
        <f t="shared" si="11"/>
        <v>0</v>
      </c>
      <c r="T16" s="11">
        <v>0</v>
      </c>
      <c r="U16" s="8">
        <f t="shared" si="12"/>
        <v>60</v>
      </c>
      <c r="V16" s="9">
        <f t="shared" si="13"/>
        <v>0</v>
      </c>
    </row>
    <row r="17" spans="1:22" x14ac:dyDescent="0.2">
      <c r="A17" s="12">
        <v>194500</v>
      </c>
      <c r="B17" s="11">
        <v>0</v>
      </c>
      <c r="C17" s="8">
        <f t="shared" si="0"/>
        <v>65</v>
      </c>
      <c r="D17" s="9">
        <f t="shared" si="1"/>
        <v>0</v>
      </c>
      <c r="E17" s="11">
        <v>0</v>
      </c>
      <c r="F17" s="8">
        <f t="shared" si="2"/>
        <v>65</v>
      </c>
      <c r="G17" s="9">
        <f t="shared" si="3"/>
        <v>0</v>
      </c>
      <c r="H17" s="11">
        <v>60</v>
      </c>
      <c r="I17" s="8">
        <f t="shared" si="4"/>
        <v>65</v>
      </c>
      <c r="J17" s="9">
        <f t="shared" si="5"/>
        <v>0</v>
      </c>
      <c r="K17" s="11">
        <v>0</v>
      </c>
      <c r="L17" s="8">
        <f t="shared" si="6"/>
        <v>63</v>
      </c>
      <c r="M17" s="9">
        <f t="shared" si="7"/>
        <v>0</v>
      </c>
      <c r="N17" s="11">
        <v>0</v>
      </c>
      <c r="O17" s="8">
        <f t="shared" si="8"/>
        <v>63</v>
      </c>
      <c r="P17" s="9">
        <f t="shared" si="9"/>
        <v>0</v>
      </c>
      <c r="Q17" s="11">
        <v>0</v>
      </c>
      <c r="R17" s="8">
        <f t="shared" si="10"/>
        <v>60</v>
      </c>
      <c r="S17" s="9">
        <f t="shared" si="11"/>
        <v>0</v>
      </c>
      <c r="T17" s="11">
        <v>0</v>
      </c>
      <c r="U17" s="8">
        <f t="shared" si="12"/>
        <v>60</v>
      </c>
      <c r="V17" s="9">
        <f t="shared" si="13"/>
        <v>0</v>
      </c>
    </row>
    <row r="18" spans="1:22" x14ac:dyDescent="0.2">
      <c r="A18" s="10">
        <v>194601</v>
      </c>
      <c r="B18" s="11">
        <v>0</v>
      </c>
      <c r="C18" s="8">
        <f t="shared" si="0"/>
        <v>65</v>
      </c>
      <c r="D18" s="9">
        <f t="shared" si="1"/>
        <v>0</v>
      </c>
      <c r="E18" s="11">
        <v>0</v>
      </c>
      <c r="F18" s="8">
        <f t="shared" si="2"/>
        <v>65</v>
      </c>
      <c r="G18" s="9">
        <f t="shared" si="3"/>
        <v>0</v>
      </c>
      <c r="H18" s="11">
        <v>60</v>
      </c>
      <c r="I18" s="8">
        <f t="shared" si="4"/>
        <v>65</v>
      </c>
      <c r="J18" s="9">
        <f t="shared" si="5"/>
        <v>0</v>
      </c>
      <c r="K18" s="11">
        <v>0</v>
      </c>
      <c r="L18" s="8">
        <f t="shared" si="6"/>
        <v>63</v>
      </c>
      <c r="M18" s="9">
        <f t="shared" si="7"/>
        <v>0</v>
      </c>
      <c r="N18" s="11">
        <v>0</v>
      </c>
      <c r="O18" s="8">
        <f t="shared" si="8"/>
        <v>63</v>
      </c>
      <c r="P18" s="9">
        <f t="shared" si="9"/>
        <v>0</v>
      </c>
      <c r="Q18" s="11">
        <v>0</v>
      </c>
      <c r="R18" s="8">
        <f t="shared" si="10"/>
        <v>60</v>
      </c>
      <c r="S18" s="9">
        <f t="shared" si="11"/>
        <v>0</v>
      </c>
      <c r="T18" s="11">
        <v>0</v>
      </c>
      <c r="U18" s="8">
        <f t="shared" si="12"/>
        <v>60</v>
      </c>
      <c r="V18" s="9">
        <f t="shared" si="13"/>
        <v>0</v>
      </c>
    </row>
    <row r="19" spans="1:22" x14ac:dyDescent="0.2">
      <c r="A19" s="10">
        <v>194602</v>
      </c>
      <c r="B19" s="11">
        <v>0</v>
      </c>
      <c r="C19" s="8">
        <f t="shared" si="0"/>
        <v>65</v>
      </c>
      <c r="D19" s="9">
        <f t="shared" si="1"/>
        <v>0</v>
      </c>
      <c r="E19" s="11">
        <v>0</v>
      </c>
      <c r="F19" s="8">
        <f t="shared" si="2"/>
        <v>65</v>
      </c>
      <c r="G19" s="9">
        <f t="shared" si="3"/>
        <v>0</v>
      </c>
      <c r="H19" s="11">
        <v>60</v>
      </c>
      <c r="I19" s="8">
        <f t="shared" si="4"/>
        <v>65</v>
      </c>
      <c r="J19" s="9">
        <f t="shared" si="5"/>
        <v>0</v>
      </c>
      <c r="K19" s="11">
        <v>0</v>
      </c>
      <c r="L19" s="8">
        <f t="shared" si="6"/>
        <v>63</v>
      </c>
      <c r="M19" s="9">
        <f t="shared" si="7"/>
        <v>0</v>
      </c>
      <c r="N19" s="11">
        <v>0</v>
      </c>
      <c r="O19" s="8">
        <f t="shared" si="8"/>
        <v>63</v>
      </c>
      <c r="P19" s="9">
        <f t="shared" si="9"/>
        <v>0</v>
      </c>
      <c r="Q19" s="11">
        <v>0</v>
      </c>
      <c r="R19" s="8">
        <f t="shared" si="10"/>
        <v>60</v>
      </c>
      <c r="S19" s="9">
        <f t="shared" si="11"/>
        <v>0</v>
      </c>
      <c r="T19" s="11">
        <v>0</v>
      </c>
      <c r="U19" s="8">
        <f t="shared" si="12"/>
        <v>60</v>
      </c>
      <c r="V19" s="9">
        <f t="shared" si="13"/>
        <v>0</v>
      </c>
    </row>
    <row r="20" spans="1:22" x14ac:dyDescent="0.2">
      <c r="A20" s="10">
        <v>194603</v>
      </c>
      <c r="B20" s="11">
        <v>0</v>
      </c>
      <c r="C20" s="8">
        <f t="shared" si="0"/>
        <v>65</v>
      </c>
      <c r="D20" s="9">
        <f t="shared" si="1"/>
        <v>0</v>
      </c>
      <c r="E20" s="11">
        <v>0</v>
      </c>
      <c r="F20" s="8">
        <f t="shared" si="2"/>
        <v>65</v>
      </c>
      <c r="G20" s="9">
        <f t="shared" si="3"/>
        <v>0</v>
      </c>
      <c r="H20" s="11">
        <v>60</v>
      </c>
      <c r="I20" s="8">
        <f t="shared" si="4"/>
        <v>65</v>
      </c>
      <c r="J20" s="9">
        <f t="shared" si="5"/>
        <v>0</v>
      </c>
      <c r="K20" s="11">
        <v>0</v>
      </c>
      <c r="L20" s="8">
        <f t="shared" si="6"/>
        <v>63</v>
      </c>
      <c r="M20" s="9">
        <f t="shared" si="7"/>
        <v>0</v>
      </c>
      <c r="N20" s="11">
        <v>0</v>
      </c>
      <c r="O20" s="8">
        <f t="shared" si="8"/>
        <v>63</v>
      </c>
      <c r="P20" s="9">
        <f t="shared" si="9"/>
        <v>0</v>
      </c>
      <c r="Q20" s="11">
        <v>0</v>
      </c>
      <c r="R20" s="8">
        <f t="shared" si="10"/>
        <v>60</v>
      </c>
      <c r="S20" s="9">
        <f t="shared" si="11"/>
        <v>0</v>
      </c>
      <c r="T20" s="11">
        <v>0</v>
      </c>
      <c r="U20" s="8">
        <f t="shared" si="12"/>
        <v>60</v>
      </c>
      <c r="V20" s="9">
        <f t="shared" si="13"/>
        <v>0</v>
      </c>
    </row>
    <row r="21" spans="1:22" x14ac:dyDescent="0.2">
      <c r="A21" s="10">
        <v>194604</v>
      </c>
      <c r="B21" s="11">
        <v>0</v>
      </c>
      <c r="C21" s="8">
        <f t="shared" si="0"/>
        <v>65</v>
      </c>
      <c r="D21" s="9">
        <f t="shared" si="1"/>
        <v>0</v>
      </c>
      <c r="E21" s="11">
        <v>0</v>
      </c>
      <c r="F21" s="8">
        <f t="shared" si="2"/>
        <v>65</v>
      </c>
      <c r="G21" s="9">
        <f t="shared" si="3"/>
        <v>0</v>
      </c>
      <c r="H21" s="11">
        <v>60</v>
      </c>
      <c r="I21" s="8">
        <f t="shared" si="4"/>
        <v>65</v>
      </c>
      <c r="J21" s="9">
        <f t="shared" si="5"/>
        <v>0</v>
      </c>
      <c r="K21" s="11">
        <v>0</v>
      </c>
      <c r="L21" s="8">
        <f t="shared" si="6"/>
        <v>63</v>
      </c>
      <c r="M21" s="9">
        <f t="shared" si="7"/>
        <v>0</v>
      </c>
      <c r="N21" s="11">
        <v>0</v>
      </c>
      <c r="O21" s="8">
        <f t="shared" si="8"/>
        <v>63</v>
      </c>
      <c r="P21" s="9">
        <f t="shared" si="9"/>
        <v>0</v>
      </c>
      <c r="Q21" s="11">
        <v>0</v>
      </c>
      <c r="R21" s="8">
        <f t="shared" si="10"/>
        <v>60</v>
      </c>
      <c r="S21" s="9">
        <f t="shared" si="11"/>
        <v>0</v>
      </c>
      <c r="T21" s="11">
        <v>0</v>
      </c>
      <c r="U21" s="8">
        <f t="shared" si="12"/>
        <v>60</v>
      </c>
      <c r="V21" s="9">
        <f t="shared" si="13"/>
        <v>0</v>
      </c>
    </row>
    <row r="22" spans="1:22" x14ac:dyDescent="0.2">
      <c r="A22" s="10">
        <v>194605</v>
      </c>
      <c r="B22" s="11">
        <v>0</v>
      </c>
      <c r="C22" s="8">
        <f t="shared" si="0"/>
        <v>65</v>
      </c>
      <c r="D22" s="9">
        <f t="shared" si="1"/>
        <v>0</v>
      </c>
      <c r="E22" s="11">
        <v>0</v>
      </c>
      <c r="F22" s="8">
        <f t="shared" si="2"/>
        <v>65</v>
      </c>
      <c r="G22" s="9">
        <f t="shared" si="3"/>
        <v>0</v>
      </c>
      <c r="H22" s="11">
        <v>60</v>
      </c>
      <c r="I22" s="8">
        <f t="shared" si="4"/>
        <v>65</v>
      </c>
      <c r="J22" s="9">
        <f t="shared" si="5"/>
        <v>0</v>
      </c>
      <c r="K22" s="11">
        <v>0</v>
      </c>
      <c r="L22" s="8">
        <f t="shared" si="6"/>
        <v>63</v>
      </c>
      <c r="M22" s="9">
        <f t="shared" si="7"/>
        <v>0</v>
      </c>
      <c r="N22" s="11">
        <v>0</v>
      </c>
      <c r="O22" s="8">
        <f t="shared" si="8"/>
        <v>63</v>
      </c>
      <c r="P22" s="9">
        <f t="shared" si="9"/>
        <v>0</v>
      </c>
      <c r="Q22" s="11">
        <v>0</v>
      </c>
      <c r="R22" s="8">
        <f t="shared" si="10"/>
        <v>60</v>
      </c>
      <c r="S22" s="9">
        <f t="shared" si="11"/>
        <v>0</v>
      </c>
      <c r="T22" s="11">
        <v>0</v>
      </c>
      <c r="U22" s="8">
        <f t="shared" si="12"/>
        <v>60</v>
      </c>
      <c r="V22" s="9">
        <f t="shared" si="13"/>
        <v>0</v>
      </c>
    </row>
    <row r="23" spans="1:22" x14ac:dyDescent="0.2">
      <c r="A23" s="10">
        <v>194606</v>
      </c>
      <c r="B23" s="11">
        <v>0</v>
      </c>
      <c r="C23" s="8">
        <f t="shared" si="0"/>
        <v>65</v>
      </c>
      <c r="D23" s="9">
        <f t="shared" si="1"/>
        <v>0</v>
      </c>
      <c r="E23" s="11">
        <v>0</v>
      </c>
      <c r="F23" s="8">
        <f t="shared" si="2"/>
        <v>65</v>
      </c>
      <c r="G23" s="9">
        <f t="shared" si="3"/>
        <v>0</v>
      </c>
      <c r="H23" s="11">
        <v>60</v>
      </c>
      <c r="I23" s="8">
        <f t="shared" si="4"/>
        <v>65</v>
      </c>
      <c r="J23" s="9">
        <f t="shared" si="5"/>
        <v>0</v>
      </c>
      <c r="K23" s="11">
        <v>0</v>
      </c>
      <c r="L23" s="8">
        <f t="shared" si="6"/>
        <v>63</v>
      </c>
      <c r="M23" s="9">
        <f t="shared" si="7"/>
        <v>0</v>
      </c>
      <c r="N23" s="11">
        <v>0</v>
      </c>
      <c r="O23" s="8">
        <f t="shared" si="8"/>
        <v>63</v>
      </c>
      <c r="P23" s="9">
        <f t="shared" si="9"/>
        <v>0</v>
      </c>
      <c r="Q23" s="11">
        <v>0</v>
      </c>
      <c r="R23" s="8">
        <f t="shared" si="10"/>
        <v>60</v>
      </c>
      <c r="S23" s="9">
        <f t="shared" si="11"/>
        <v>0</v>
      </c>
      <c r="T23" s="11">
        <v>0</v>
      </c>
      <c r="U23" s="8">
        <f t="shared" si="12"/>
        <v>60</v>
      </c>
      <c r="V23" s="9">
        <f t="shared" si="13"/>
        <v>0</v>
      </c>
    </row>
    <row r="24" spans="1:22" x14ac:dyDescent="0.2">
      <c r="A24" s="10">
        <v>194607</v>
      </c>
      <c r="B24" s="11">
        <v>0</v>
      </c>
      <c r="C24" s="8">
        <f t="shared" si="0"/>
        <v>65</v>
      </c>
      <c r="D24" s="9">
        <f t="shared" si="1"/>
        <v>0</v>
      </c>
      <c r="E24" s="11">
        <v>0</v>
      </c>
      <c r="F24" s="8">
        <f t="shared" si="2"/>
        <v>65</v>
      </c>
      <c r="G24" s="9">
        <f t="shared" si="3"/>
        <v>0</v>
      </c>
      <c r="H24" s="11">
        <v>60</v>
      </c>
      <c r="I24" s="8">
        <f t="shared" si="4"/>
        <v>65</v>
      </c>
      <c r="J24" s="9">
        <f t="shared" si="5"/>
        <v>0</v>
      </c>
      <c r="K24" s="11">
        <v>0</v>
      </c>
      <c r="L24" s="8">
        <f t="shared" si="6"/>
        <v>63</v>
      </c>
      <c r="M24" s="9">
        <f t="shared" si="7"/>
        <v>0</v>
      </c>
      <c r="N24" s="11">
        <v>0</v>
      </c>
      <c r="O24" s="8">
        <f t="shared" si="8"/>
        <v>63</v>
      </c>
      <c r="P24" s="9">
        <f t="shared" si="9"/>
        <v>0</v>
      </c>
      <c r="Q24" s="11">
        <v>0</v>
      </c>
      <c r="R24" s="8">
        <f t="shared" si="10"/>
        <v>60</v>
      </c>
      <c r="S24" s="9">
        <f t="shared" si="11"/>
        <v>0</v>
      </c>
      <c r="T24" s="11">
        <v>0</v>
      </c>
      <c r="U24" s="8">
        <f t="shared" si="12"/>
        <v>60</v>
      </c>
      <c r="V24" s="9">
        <f t="shared" si="13"/>
        <v>0</v>
      </c>
    </row>
    <row r="25" spans="1:22" x14ac:dyDescent="0.2">
      <c r="A25" s="10">
        <v>194608</v>
      </c>
      <c r="B25" s="11">
        <v>0</v>
      </c>
      <c r="C25" s="8">
        <f t="shared" si="0"/>
        <v>65</v>
      </c>
      <c r="D25" s="9">
        <f t="shared" si="1"/>
        <v>0</v>
      </c>
      <c r="E25" s="11">
        <v>0</v>
      </c>
      <c r="F25" s="8">
        <f t="shared" si="2"/>
        <v>65</v>
      </c>
      <c r="G25" s="9">
        <f t="shared" si="3"/>
        <v>0</v>
      </c>
      <c r="H25" s="11">
        <v>60</v>
      </c>
      <c r="I25" s="8">
        <f t="shared" si="4"/>
        <v>65</v>
      </c>
      <c r="J25" s="9">
        <f t="shared" si="5"/>
        <v>0</v>
      </c>
      <c r="K25" s="11">
        <v>0</v>
      </c>
      <c r="L25" s="8">
        <f t="shared" si="6"/>
        <v>63</v>
      </c>
      <c r="M25" s="9">
        <f t="shared" si="7"/>
        <v>0</v>
      </c>
      <c r="N25" s="11">
        <v>0</v>
      </c>
      <c r="O25" s="8">
        <f t="shared" si="8"/>
        <v>63</v>
      </c>
      <c r="P25" s="9">
        <f t="shared" si="9"/>
        <v>0</v>
      </c>
      <c r="Q25" s="11">
        <v>0</v>
      </c>
      <c r="R25" s="8">
        <f t="shared" si="10"/>
        <v>60</v>
      </c>
      <c r="S25" s="9">
        <f t="shared" si="11"/>
        <v>0</v>
      </c>
      <c r="T25" s="11">
        <v>0</v>
      </c>
      <c r="U25" s="8">
        <f t="shared" si="12"/>
        <v>60</v>
      </c>
      <c r="V25" s="9">
        <f t="shared" si="13"/>
        <v>0</v>
      </c>
    </row>
    <row r="26" spans="1:22" x14ac:dyDescent="0.2">
      <c r="A26" s="10">
        <v>194609</v>
      </c>
      <c r="B26" s="11">
        <v>0</v>
      </c>
      <c r="C26" s="8">
        <f t="shared" si="0"/>
        <v>65</v>
      </c>
      <c r="D26" s="9">
        <f t="shared" si="1"/>
        <v>0</v>
      </c>
      <c r="E26" s="11">
        <v>0</v>
      </c>
      <c r="F26" s="8">
        <f t="shared" si="2"/>
        <v>65</v>
      </c>
      <c r="G26" s="9">
        <f t="shared" si="3"/>
        <v>0</v>
      </c>
      <c r="H26" s="11">
        <v>60</v>
      </c>
      <c r="I26" s="8">
        <f t="shared" si="4"/>
        <v>65</v>
      </c>
      <c r="J26" s="9">
        <f t="shared" si="5"/>
        <v>0</v>
      </c>
      <c r="K26" s="11">
        <v>0</v>
      </c>
      <c r="L26" s="8">
        <f t="shared" si="6"/>
        <v>63</v>
      </c>
      <c r="M26" s="9">
        <f t="shared" si="7"/>
        <v>0</v>
      </c>
      <c r="N26" s="11">
        <v>0</v>
      </c>
      <c r="O26" s="8">
        <f t="shared" si="8"/>
        <v>63</v>
      </c>
      <c r="P26" s="9">
        <f t="shared" si="9"/>
        <v>0</v>
      </c>
      <c r="Q26" s="11">
        <v>0</v>
      </c>
      <c r="R26" s="8">
        <f t="shared" si="10"/>
        <v>60</v>
      </c>
      <c r="S26" s="9">
        <f t="shared" si="11"/>
        <v>0</v>
      </c>
      <c r="T26" s="11">
        <v>0</v>
      </c>
      <c r="U26" s="8">
        <f t="shared" si="12"/>
        <v>60</v>
      </c>
      <c r="V26" s="9">
        <f t="shared" si="13"/>
        <v>0</v>
      </c>
    </row>
    <row r="27" spans="1:22" x14ac:dyDescent="0.2">
      <c r="A27" s="10">
        <v>194610</v>
      </c>
      <c r="B27" s="11">
        <v>0</v>
      </c>
      <c r="C27" s="8">
        <f t="shared" si="0"/>
        <v>65</v>
      </c>
      <c r="D27" s="9">
        <f t="shared" si="1"/>
        <v>0</v>
      </c>
      <c r="E27" s="11">
        <v>0</v>
      </c>
      <c r="F27" s="8">
        <f t="shared" si="2"/>
        <v>65</v>
      </c>
      <c r="G27" s="9">
        <f t="shared" si="3"/>
        <v>0</v>
      </c>
      <c r="H27" s="11">
        <v>60</v>
      </c>
      <c r="I27" s="8">
        <f t="shared" si="4"/>
        <v>65</v>
      </c>
      <c r="J27" s="9">
        <f t="shared" si="5"/>
        <v>0</v>
      </c>
      <c r="K27" s="11">
        <v>0</v>
      </c>
      <c r="L27" s="8">
        <f t="shared" si="6"/>
        <v>63</v>
      </c>
      <c r="M27" s="9">
        <f t="shared" si="7"/>
        <v>0</v>
      </c>
      <c r="N27" s="11">
        <v>0</v>
      </c>
      <c r="O27" s="8">
        <f t="shared" si="8"/>
        <v>63</v>
      </c>
      <c r="P27" s="9">
        <f t="shared" si="9"/>
        <v>0</v>
      </c>
      <c r="Q27" s="11">
        <v>0</v>
      </c>
      <c r="R27" s="8">
        <f t="shared" si="10"/>
        <v>60</v>
      </c>
      <c r="S27" s="9">
        <f t="shared" si="11"/>
        <v>0</v>
      </c>
      <c r="T27" s="11">
        <v>0</v>
      </c>
      <c r="U27" s="8">
        <f t="shared" si="12"/>
        <v>60</v>
      </c>
      <c r="V27" s="9">
        <f t="shared" si="13"/>
        <v>0</v>
      </c>
    </row>
    <row r="28" spans="1:22" x14ac:dyDescent="0.2">
      <c r="A28" s="10">
        <v>194611</v>
      </c>
      <c r="B28" s="11">
        <v>0</v>
      </c>
      <c r="C28" s="8">
        <f t="shared" si="0"/>
        <v>65</v>
      </c>
      <c r="D28" s="9">
        <f t="shared" si="1"/>
        <v>0</v>
      </c>
      <c r="E28" s="11">
        <v>0</v>
      </c>
      <c r="F28" s="8">
        <f t="shared" si="2"/>
        <v>65</v>
      </c>
      <c r="G28" s="9">
        <f t="shared" si="3"/>
        <v>0</v>
      </c>
      <c r="H28" s="11">
        <v>60</v>
      </c>
      <c r="I28" s="8">
        <f t="shared" si="4"/>
        <v>65</v>
      </c>
      <c r="J28" s="9">
        <f t="shared" si="5"/>
        <v>0</v>
      </c>
      <c r="K28" s="11">
        <v>0</v>
      </c>
      <c r="L28" s="8">
        <f t="shared" si="6"/>
        <v>63</v>
      </c>
      <c r="M28" s="9">
        <f t="shared" si="7"/>
        <v>0</v>
      </c>
      <c r="N28" s="11">
        <v>0</v>
      </c>
      <c r="O28" s="8">
        <f t="shared" si="8"/>
        <v>63</v>
      </c>
      <c r="P28" s="9">
        <f t="shared" si="9"/>
        <v>0</v>
      </c>
      <c r="Q28" s="11">
        <v>0</v>
      </c>
      <c r="R28" s="8">
        <f t="shared" si="10"/>
        <v>60</v>
      </c>
      <c r="S28" s="9">
        <f t="shared" si="11"/>
        <v>0</v>
      </c>
      <c r="T28" s="11">
        <v>0</v>
      </c>
      <c r="U28" s="8">
        <f t="shared" si="12"/>
        <v>60</v>
      </c>
      <c r="V28" s="9">
        <f t="shared" si="13"/>
        <v>0</v>
      </c>
    </row>
    <row r="29" spans="1:22" x14ac:dyDescent="0.2">
      <c r="A29" s="10">
        <v>194612</v>
      </c>
      <c r="B29" s="11">
        <v>0</v>
      </c>
      <c r="C29" s="8">
        <f t="shared" si="0"/>
        <v>65</v>
      </c>
      <c r="D29" s="9">
        <f t="shared" si="1"/>
        <v>0</v>
      </c>
      <c r="E29" s="11">
        <v>0</v>
      </c>
      <c r="F29" s="8">
        <f t="shared" si="2"/>
        <v>65</v>
      </c>
      <c r="G29" s="9">
        <f t="shared" si="3"/>
        <v>0</v>
      </c>
      <c r="H29" s="11">
        <v>60</v>
      </c>
      <c r="I29" s="8">
        <f t="shared" si="4"/>
        <v>65</v>
      </c>
      <c r="J29" s="9">
        <f t="shared" si="5"/>
        <v>0</v>
      </c>
      <c r="K29" s="11">
        <v>0</v>
      </c>
      <c r="L29" s="8">
        <f t="shared" si="6"/>
        <v>63</v>
      </c>
      <c r="M29" s="9">
        <f t="shared" si="7"/>
        <v>0</v>
      </c>
      <c r="N29" s="11">
        <v>0</v>
      </c>
      <c r="O29" s="8">
        <f t="shared" si="8"/>
        <v>63</v>
      </c>
      <c r="P29" s="9">
        <f t="shared" si="9"/>
        <v>0</v>
      </c>
      <c r="Q29" s="11">
        <v>0</v>
      </c>
      <c r="R29" s="8">
        <f t="shared" si="10"/>
        <v>60</v>
      </c>
      <c r="S29" s="9">
        <f t="shared" si="11"/>
        <v>0</v>
      </c>
      <c r="T29" s="11">
        <v>0</v>
      </c>
      <c r="U29" s="8">
        <f t="shared" si="12"/>
        <v>60</v>
      </c>
      <c r="V29" s="9">
        <f t="shared" si="13"/>
        <v>0</v>
      </c>
    </row>
    <row r="30" spans="1:22" x14ac:dyDescent="0.2">
      <c r="A30" s="12">
        <v>194700</v>
      </c>
      <c r="B30" s="11">
        <v>1</v>
      </c>
      <c r="C30" s="8">
        <f t="shared" si="0"/>
        <v>65</v>
      </c>
      <c r="D30" s="9">
        <f t="shared" si="1"/>
        <v>1</v>
      </c>
      <c r="E30" s="11">
        <v>0</v>
      </c>
      <c r="F30" s="13">
        <f t="shared" si="2"/>
        <v>65</v>
      </c>
      <c r="G30" s="14">
        <f t="shared" si="3"/>
        <v>0</v>
      </c>
      <c r="H30" s="11">
        <v>60</v>
      </c>
      <c r="I30" s="8">
        <f t="shared" si="4"/>
        <v>65</v>
      </c>
      <c r="J30" s="9">
        <f t="shared" si="5"/>
        <v>0</v>
      </c>
      <c r="K30" s="11">
        <v>0</v>
      </c>
      <c r="L30" s="8">
        <f t="shared" si="6"/>
        <v>63</v>
      </c>
      <c r="M30" s="9">
        <f t="shared" si="7"/>
        <v>0</v>
      </c>
      <c r="N30" s="11">
        <v>0</v>
      </c>
      <c r="O30" s="8">
        <f t="shared" si="8"/>
        <v>63</v>
      </c>
      <c r="P30" s="9">
        <f t="shared" si="9"/>
        <v>0</v>
      </c>
      <c r="Q30" s="11">
        <v>0</v>
      </c>
      <c r="R30" s="8">
        <f t="shared" si="10"/>
        <v>60</v>
      </c>
      <c r="S30" s="9">
        <f t="shared" si="11"/>
        <v>0</v>
      </c>
      <c r="T30" s="11">
        <v>0</v>
      </c>
      <c r="U30" s="8">
        <f t="shared" si="12"/>
        <v>60</v>
      </c>
      <c r="V30" s="9">
        <f t="shared" si="13"/>
        <v>0</v>
      </c>
    </row>
    <row r="31" spans="1:22" x14ac:dyDescent="0.2">
      <c r="A31" s="15">
        <v>194801</v>
      </c>
      <c r="B31" s="11">
        <v>2</v>
      </c>
      <c r="C31" s="8">
        <f t="shared" si="0"/>
        <v>65</v>
      </c>
      <c r="D31" s="9">
        <f t="shared" si="1"/>
        <v>2</v>
      </c>
      <c r="E31" s="11">
        <v>0</v>
      </c>
      <c r="F31" s="13">
        <f t="shared" si="2"/>
        <v>65</v>
      </c>
      <c r="G31" s="14">
        <f t="shared" si="3"/>
        <v>0</v>
      </c>
      <c r="H31" s="11">
        <v>60</v>
      </c>
      <c r="I31" s="8">
        <f t="shared" si="4"/>
        <v>65</v>
      </c>
      <c r="J31" s="9">
        <f t="shared" si="5"/>
        <v>0</v>
      </c>
      <c r="K31" s="11">
        <v>0</v>
      </c>
      <c r="L31" s="8">
        <f t="shared" si="6"/>
        <v>63</v>
      </c>
      <c r="M31" s="9">
        <f t="shared" si="7"/>
        <v>0</v>
      </c>
      <c r="N31" s="11">
        <v>0</v>
      </c>
      <c r="O31" s="8">
        <f t="shared" si="8"/>
        <v>63</v>
      </c>
      <c r="P31" s="9">
        <f t="shared" si="9"/>
        <v>0</v>
      </c>
      <c r="Q31" s="11">
        <v>0</v>
      </c>
      <c r="R31" s="8">
        <f t="shared" si="10"/>
        <v>60</v>
      </c>
      <c r="S31" s="9">
        <f t="shared" si="11"/>
        <v>0</v>
      </c>
      <c r="T31" s="11">
        <v>0</v>
      </c>
      <c r="U31" s="8">
        <f t="shared" si="12"/>
        <v>60</v>
      </c>
      <c r="V31" s="9">
        <f t="shared" si="13"/>
        <v>0</v>
      </c>
    </row>
    <row r="32" spans="1:22" x14ac:dyDescent="0.2">
      <c r="A32" s="15">
        <v>194802</v>
      </c>
      <c r="B32" s="11">
        <v>2</v>
      </c>
      <c r="C32" s="8">
        <f t="shared" si="0"/>
        <v>65</v>
      </c>
      <c r="D32" s="9">
        <f t="shared" si="1"/>
        <v>2</v>
      </c>
      <c r="E32" s="11">
        <v>0</v>
      </c>
      <c r="F32" s="13">
        <f t="shared" si="2"/>
        <v>65</v>
      </c>
      <c r="G32" s="14">
        <f t="shared" si="3"/>
        <v>0</v>
      </c>
      <c r="H32" s="11">
        <v>60</v>
      </c>
      <c r="I32" s="8">
        <f t="shared" si="4"/>
        <v>65</v>
      </c>
      <c r="J32" s="9">
        <f t="shared" si="5"/>
        <v>0</v>
      </c>
      <c r="K32" s="11">
        <v>0</v>
      </c>
      <c r="L32" s="8">
        <f t="shared" si="6"/>
        <v>63</v>
      </c>
      <c r="M32" s="9">
        <f t="shared" si="7"/>
        <v>0</v>
      </c>
      <c r="N32" s="11">
        <v>0</v>
      </c>
      <c r="O32" s="8">
        <f t="shared" si="8"/>
        <v>63</v>
      </c>
      <c r="P32" s="9">
        <f t="shared" si="9"/>
        <v>0</v>
      </c>
      <c r="Q32" s="11">
        <v>0</v>
      </c>
      <c r="R32" s="8">
        <f t="shared" si="10"/>
        <v>60</v>
      </c>
      <c r="S32" s="9">
        <f t="shared" si="11"/>
        <v>0</v>
      </c>
      <c r="T32" s="11">
        <v>0</v>
      </c>
      <c r="U32" s="8">
        <f t="shared" si="12"/>
        <v>60</v>
      </c>
      <c r="V32" s="9">
        <f t="shared" si="13"/>
        <v>0</v>
      </c>
    </row>
    <row r="33" spans="1:22" x14ac:dyDescent="0.2">
      <c r="A33" s="15">
        <v>194803</v>
      </c>
      <c r="B33" s="11">
        <v>2</v>
      </c>
      <c r="C33" s="8">
        <f t="shared" si="0"/>
        <v>65</v>
      </c>
      <c r="D33" s="9">
        <f t="shared" si="1"/>
        <v>2</v>
      </c>
      <c r="E33" s="11">
        <v>0</v>
      </c>
      <c r="F33" s="13">
        <f t="shared" si="2"/>
        <v>65</v>
      </c>
      <c r="G33" s="14">
        <f t="shared" si="3"/>
        <v>0</v>
      </c>
      <c r="H33" s="11">
        <v>60</v>
      </c>
      <c r="I33" s="8">
        <f t="shared" si="4"/>
        <v>65</v>
      </c>
      <c r="J33" s="9">
        <f t="shared" si="5"/>
        <v>0</v>
      </c>
      <c r="K33" s="11">
        <v>0</v>
      </c>
      <c r="L33" s="8">
        <f t="shared" si="6"/>
        <v>63</v>
      </c>
      <c r="M33" s="9">
        <f t="shared" si="7"/>
        <v>0</v>
      </c>
      <c r="N33" s="11">
        <v>0</v>
      </c>
      <c r="O33" s="8">
        <f t="shared" si="8"/>
        <v>63</v>
      </c>
      <c r="P33" s="9">
        <f t="shared" si="9"/>
        <v>0</v>
      </c>
      <c r="Q33" s="11">
        <v>0</v>
      </c>
      <c r="R33" s="8">
        <f t="shared" si="10"/>
        <v>60</v>
      </c>
      <c r="S33" s="9">
        <f t="shared" si="11"/>
        <v>0</v>
      </c>
      <c r="T33" s="11">
        <v>0</v>
      </c>
      <c r="U33" s="8">
        <f t="shared" si="12"/>
        <v>60</v>
      </c>
      <c r="V33" s="9">
        <f t="shared" si="13"/>
        <v>0</v>
      </c>
    </row>
    <row r="34" spans="1:22" x14ac:dyDescent="0.2">
      <c r="A34" s="15">
        <v>194804</v>
      </c>
      <c r="B34" s="11">
        <v>2</v>
      </c>
      <c r="C34" s="8">
        <f t="shared" si="0"/>
        <v>65</v>
      </c>
      <c r="D34" s="9">
        <f t="shared" si="1"/>
        <v>2</v>
      </c>
      <c r="E34" s="11">
        <v>0</v>
      </c>
      <c r="F34" s="13">
        <f t="shared" si="2"/>
        <v>65</v>
      </c>
      <c r="G34" s="14">
        <f t="shared" si="3"/>
        <v>0</v>
      </c>
      <c r="H34" s="11">
        <v>60</v>
      </c>
      <c r="I34" s="8">
        <f t="shared" si="4"/>
        <v>65</v>
      </c>
      <c r="J34" s="9">
        <f t="shared" si="5"/>
        <v>0</v>
      </c>
      <c r="K34" s="11">
        <v>0</v>
      </c>
      <c r="L34" s="8">
        <f t="shared" si="6"/>
        <v>63</v>
      </c>
      <c r="M34" s="9">
        <f t="shared" si="7"/>
        <v>0</v>
      </c>
      <c r="N34" s="11">
        <v>0</v>
      </c>
      <c r="O34" s="8">
        <f t="shared" si="8"/>
        <v>63</v>
      </c>
      <c r="P34" s="9">
        <f t="shared" si="9"/>
        <v>0</v>
      </c>
      <c r="Q34" s="11">
        <v>0</v>
      </c>
      <c r="R34" s="8">
        <f t="shared" si="10"/>
        <v>60</v>
      </c>
      <c r="S34" s="9">
        <f t="shared" si="11"/>
        <v>0</v>
      </c>
      <c r="T34" s="11">
        <v>0</v>
      </c>
      <c r="U34" s="8">
        <f t="shared" si="12"/>
        <v>60</v>
      </c>
      <c r="V34" s="9">
        <f t="shared" si="13"/>
        <v>0</v>
      </c>
    </row>
    <row r="35" spans="1:22" x14ac:dyDescent="0.2">
      <c r="A35" s="15">
        <v>194805</v>
      </c>
      <c r="B35" s="11">
        <v>2</v>
      </c>
      <c r="C35" s="8">
        <f t="shared" si="0"/>
        <v>65</v>
      </c>
      <c r="D35" s="9">
        <f t="shared" si="1"/>
        <v>2</v>
      </c>
      <c r="E35" s="11">
        <v>0</v>
      </c>
      <c r="F35" s="13">
        <f t="shared" si="2"/>
        <v>65</v>
      </c>
      <c r="G35" s="14">
        <f t="shared" si="3"/>
        <v>0</v>
      </c>
      <c r="H35" s="11">
        <v>60</v>
      </c>
      <c r="I35" s="8">
        <f t="shared" si="4"/>
        <v>65</v>
      </c>
      <c r="J35" s="9">
        <f t="shared" si="5"/>
        <v>0</v>
      </c>
      <c r="K35" s="11">
        <v>0</v>
      </c>
      <c r="L35" s="8">
        <f t="shared" si="6"/>
        <v>63</v>
      </c>
      <c r="M35" s="9">
        <f t="shared" si="7"/>
        <v>0</v>
      </c>
      <c r="N35" s="11">
        <v>0</v>
      </c>
      <c r="O35" s="8">
        <f t="shared" si="8"/>
        <v>63</v>
      </c>
      <c r="P35" s="9">
        <f t="shared" si="9"/>
        <v>0</v>
      </c>
      <c r="Q35" s="11">
        <v>0</v>
      </c>
      <c r="R35" s="8">
        <f t="shared" si="10"/>
        <v>60</v>
      </c>
      <c r="S35" s="9">
        <f t="shared" si="11"/>
        <v>0</v>
      </c>
      <c r="T35" s="11">
        <v>0</v>
      </c>
      <c r="U35" s="8">
        <f t="shared" si="12"/>
        <v>60</v>
      </c>
      <c r="V35" s="9">
        <f t="shared" si="13"/>
        <v>0</v>
      </c>
    </row>
    <row r="36" spans="1:22" x14ac:dyDescent="0.2">
      <c r="A36" s="15">
        <v>194806</v>
      </c>
      <c r="B36" s="11">
        <v>2</v>
      </c>
      <c r="C36" s="8">
        <f t="shared" si="0"/>
        <v>65</v>
      </c>
      <c r="D36" s="9">
        <f t="shared" si="1"/>
        <v>2</v>
      </c>
      <c r="E36" s="11">
        <v>0</v>
      </c>
      <c r="F36" s="13">
        <f t="shared" si="2"/>
        <v>65</v>
      </c>
      <c r="G36" s="14">
        <f t="shared" si="3"/>
        <v>0</v>
      </c>
      <c r="H36" s="11">
        <v>60</v>
      </c>
      <c r="I36" s="8">
        <f t="shared" si="4"/>
        <v>65</v>
      </c>
      <c r="J36" s="9">
        <f t="shared" si="5"/>
        <v>0</v>
      </c>
      <c r="K36" s="11">
        <v>0</v>
      </c>
      <c r="L36" s="8">
        <f t="shared" si="6"/>
        <v>63</v>
      </c>
      <c r="M36" s="9">
        <f t="shared" si="7"/>
        <v>0</v>
      </c>
      <c r="N36" s="11">
        <v>0</v>
      </c>
      <c r="O36" s="8">
        <f t="shared" si="8"/>
        <v>63</v>
      </c>
      <c r="P36" s="9">
        <f t="shared" si="9"/>
        <v>0</v>
      </c>
      <c r="Q36" s="11">
        <v>0</v>
      </c>
      <c r="R36" s="8">
        <f t="shared" si="10"/>
        <v>60</v>
      </c>
      <c r="S36" s="9">
        <f t="shared" si="11"/>
        <v>0</v>
      </c>
      <c r="T36" s="11">
        <v>0</v>
      </c>
      <c r="U36" s="8">
        <f t="shared" si="12"/>
        <v>60</v>
      </c>
      <c r="V36" s="9">
        <f t="shared" si="13"/>
        <v>0</v>
      </c>
    </row>
    <row r="37" spans="1:22" x14ac:dyDescent="0.2">
      <c r="A37" s="15">
        <v>194807</v>
      </c>
      <c r="B37" s="11">
        <v>2</v>
      </c>
      <c r="C37" s="8">
        <f t="shared" ref="C37:C68" si="14">INT($B$3+(B37/12))</f>
        <v>65</v>
      </c>
      <c r="D37" s="9">
        <f t="shared" ref="D37:D68" si="15">MOD(B37,12)</f>
        <v>2</v>
      </c>
      <c r="E37" s="11">
        <v>0</v>
      </c>
      <c r="F37" s="13">
        <f t="shared" ref="F37:F68" si="16">INT($E$3+(E37/12))</f>
        <v>65</v>
      </c>
      <c r="G37" s="14">
        <f t="shared" ref="G37:G68" si="17">MOD(E37,12)</f>
        <v>0</v>
      </c>
      <c r="H37" s="11">
        <v>60</v>
      </c>
      <c r="I37" s="8">
        <f t="shared" ref="I37:I68" si="18">INT($H$3+(H37/12))</f>
        <v>65</v>
      </c>
      <c r="J37" s="9">
        <f t="shared" ref="J37:J68" si="19">MOD(H37,12)</f>
        <v>0</v>
      </c>
      <c r="K37" s="11">
        <v>0</v>
      </c>
      <c r="L37" s="8">
        <f t="shared" ref="L37:L68" si="20">INT($K$3+(K37/12))</f>
        <v>63</v>
      </c>
      <c r="M37" s="9">
        <f t="shared" ref="M37:M68" si="21">MOD(K37,12)</f>
        <v>0</v>
      </c>
      <c r="N37" s="11">
        <v>0</v>
      </c>
      <c r="O37" s="8">
        <f t="shared" ref="O37:O68" si="22">INT($N$3+(N37/12))</f>
        <v>63</v>
      </c>
      <c r="P37" s="9">
        <f t="shared" ref="P37:P68" si="23">MOD(N37,12)</f>
        <v>0</v>
      </c>
      <c r="Q37" s="11">
        <v>0</v>
      </c>
      <c r="R37" s="8">
        <f t="shared" ref="R37:R68" si="24">INT($Q$3+(Q37/12))</f>
        <v>60</v>
      </c>
      <c r="S37" s="9">
        <f t="shared" ref="S37:S68" si="25">MOD(Q37,12)</f>
        <v>0</v>
      </c>
      <c r="T37" s="11">
        <v>0</v>
      </c>
      <c r="U37" s="8">
        <f t="shared" ref="U37:U68" si="26">INT($T$3+(T37/12))</f>
        <v>60</v>
      </c>
      <c r="V37" s="9">
        <f t="shared" ref="V37:V68" si="27">MOD(T37,12)</f>
        <v>0</v>
      </c>
    </row>
    <row r="38" spans="1:22" x14ac:dyDescent="0.2">
      <c r="A38" s="15">
        <v>194808</v>
      </c>
      <c r="B38" s="11">
        <v>2</v>
      </c>
      <c r="C38" s="8">
        <f t="shared" si="14"/>
        <v>65</v>
      </c>
      <c r="D38" s="9">
        <f t="shared" si="15"/>
        <v>2</v>
      </c>
      <c r="E38" s="11">
        <v>0</v>
      </c>
      <c r="F38" s="13">
        <f t="shared" si="16"/>
        <v>65</v>
      </c>
      <c r="G38" s="14">
        <f t="shared" si="17"/>
        <v>0</v>
      </c>
      <c r="H38" s="11">
        <v>60</v>
      </c>
      <c r="I38" s="8">
        <f t="shared" si="18"/>
        <v>65</v>
      </c>
      <c r="J38" s="9">
        <f t="shared" si="19"/>
        <v>0</v>
      </c>
      <c r="K38" s="11">
        <v>0</v>
      </c>
      <c r="L38" s="8">
        <f t="shared" si="20"/>
        <v>63</v>
      </c>
      <c r="M38" s="9">
        <f t="shared" si="21"/>
        <v>0</v>
      </c>
      <c r="N38" s="11">
        <v>0</v>
      </c>
      <c r="O38" s="8">
        <f t="shared" si="22"/>
        <v>63</v>
      </c>
      <c r="P38" s="9">
        <f t="shared" si="23"/>
        <v>0</v>
      </c>
      <c r="Q38" s="11">
        <v>0</v>
      </c>
      <c r="R38" s="8">
        <f t="shared" si="24"/>
        <v>60</v>
      </c>
      <c r="S38" s="9">
        <f t="shared" si="25"/>
        <v>0</v>
      </c>
      <c r="T38" s="11">
        <v>0</v>
      </c>
      <c r="U38" s="8">
        <f t="shared" si="26"/>
        <v>60</v>
      </c>
      <c r="V38" s="9">
        <f t="shared" si="27"/>
        <v>0</v>
      </c>
    </row>
    <row r="39" spans="1:22" x14ac:dyDescent="0.2">
      <c r="A39" s="15">
        <v>194809</v>
      </c>
      <c r="B39" s="11">
        <v>2</v>
      </c>
      <c r="C39" s="8">
        <f t="shared" si="14"/>
        <v>65</v>
      </c>
      <c r="D39" s="9">
        <f t="shared" si="15"/>
        <v>2</v>
      </c>
      <c r="E39" s="11">
        <v>0</v>
      </c>
      <c r="F39" s="13">
        <f t="shared" si="16"/>
        <v>65</v>
      </c>
      <c r="G39" s="14">
        <f t="shared" si="17"/>
        <v>0</v>
      </c>
      <c r="H39" s="11">
        <v>60</v>
      </c>
      <c r="I39" s="8">
        <f t="shared" si="18"/>
        <v>65</v>
      </c>
      <c r="J39" s="9">
        <f t="shared" si="19"/>
        <v>0</v>
      </c>
      <c r="K39" s="11">
        <v>0</v>
      </c>
      <c r="L39" s="8">
        <f t="shared" si="20"/>
        <v>63</v>
      </c>
      <c r="M39" s="9">
        <f t="shared" si="21"/>
        <v>0</v>
      </c>
      <c r="N39" s="11">
        <v>0</v>
      </c>
      <c r="O39" s="8">
        <f t="shared" si="22"/>
        <v>63</v>
      </c>
      <c r="P39" s="9">
        <f t="shared" si="23"/>
        <v>0</v>
      </c>
      <c r="Q39" s="11">
        <v>0</v>
      </c>
      <c r="R39" s="8">
        <f t="shared" si="24"/>
        <v>60</v>
      </c>
      <c r="S39" s="9">
        <f t="shared" si="25"/>
        <v>0</v>
      </c>
      <c r="T39" s="11">
        <v>0</v>
      </c>
      <c r="U39" s="8">
        <f t="shared" si="26"/>
        <v>60</v>
      </c>
      <c r="V39" s="9">
        <f t="shared" si="27"/>
        <v>0</v>
      </c>
    </row>
    <row r="40" spans="1:22" x14ac:dyDescent="0.2">
      <c r="A40" s="15">
        <v>194810</v>
      </c>
      <c r="B40" s="11">
        <v>2</v>
      </c>
      <c r="C40" s="8">
        <f t="shared" si="14"/>
        <v>65</v>
      </c>
      <c r="D40" s="9">
        <f t="shared" si="15"/>
        <v>2</v>
      </c>
      <c r="E40" s="11">
        <v>0</v>
      </c>
      <c r="F40" s="13">
        <f t="shared" si="16"/>
        <v>65</v>
      </c>
      <c r="G40" s="14">
        <f t="shared" si="17"/>
        <v>0</v>
      </c>
      <c r="H40" s="11">
        <v>60</v>
      </c>
      <c r="I40" s="8">
        <f t="shared" si="18"/>
        <v>65</v>
      </c>
      <c r="J40" s="9">
        <f t="shared" si="19"/>
        <v>0</v>
      </c>
      <c r="K40" s="11">
        <v>0</v>
      </c>
      <c r="L40" s="8">
        <f t="shared" si="20"/>
        <v>63</v>
      </c>
      <c r="M40" s="9">
        <f t="shared" si="21"/>
        <v>0</v>
      </c>
      <c r="N40" s="11">
        <v>0</v>
      </c>
      <c r="O40" s="8">
        <f t="shared" si="22"/>
        <v>63</v>
      </c>
      <c r="P40" s="9">
        <f t="shared" si="23"/>
        <v>0</v>
      </c>
      <c r="Q40" s="11">
        <v>0</v>
      </c>
      <c r="R40" s="8">
        <f t="shared" si="24"/>
        <v>60</v>
      </c>
      <c r="S40" s="9">
        <f t="shared" si="25"/>
        <v>0</v>
      </c>
      <c r="T40" s="11">
        <v>0</v>
      </c>
      <c r="U40" s="8">
        <f t="shared" si="26"/>
        <v>60</v>
      </c>
      <c r="V40" s="9">
        <f t="shared" si="27"/>
        <v>0</v>
      </c>
    </row>
    <row r="41" spans="1:22" x14ac:dyDescent="0.2">
      <c r="A41" s="15">
        <v>194811</v>
      </c>
      <c r="B41" s="11">
        <v>2</v>
      </c>
      <c r="C41" s="8">
        <f t="shared" si="14"/>
        <v>65</v>
      </c>
      <c r="D41" s="9">
        <f t="shared" si="15"/>
        <v>2</v>
      </c>
      <c r="E41" s="11">
        <v>0</v>
      </c>
      <c r="F41" s="13">
        <f t="shared" si="16"/>
        <v>65</v>
      </c>
      <c r="G41" s="14">
        <f t="shared" si="17"/>
        <v>0</v>
      </c>
      <c r="H41" s="11">
        <v>60</v>
      </c>
      <c r="I41" s="8">
        <f t="shared" si="18"/>
        <v>65</v>
      </c>
      <c r="J41" s="9">
        <f t="shared" si="19"/>
        <v>0</v>
      </c>
      <c r="K41" s="11">
        <v>0</v>
      </c>
      <c r="L41" s="8">
        <f t="shared" si="20"/>
        <v>63</v>
      </c>
      <c r="M41" s="9">
        <f t="shared" si="21"/>
        <v>0</v>
      </c>
      <c r="N41" s="11">
        <v>0</v>
      </c>
      <c r="O41" s="8">
        <f t="shared" si="22"/>
        <v>63</v>
      </c>
      <c r="P41" s="9">
        <f t="shared" si="23"/>
        <v>0</v>
      </c>
      <c r="Q41" s="11">
        <v>0</v>
      </c>
      <c r="R41" s="8">
        <f t="shared" si="24"/>
        <v>60</v>
      </c>
      <c r="S41" s="9">
        <f t="shared" si="25"/>
        <v>0</v>
      </c>
      <c r="T41" s="11">
        <v>0</v>
      </c>
      <c r="U41" s="8">
        <f t="shared" si="26"/>
        <v>60</v>
      </c>
      <c r="V41" s="9">
        <f t="shared" si="27"/>
        <v>0</v>
      </c>
    </row>
    <row r="42" spans="1:22" x14ac:dyDescent="0.2">
      <c r="A42" s="15">
        <v>194812</v>
      </c>
      <c r="B42" s="11">
        <v>2</v>
      </c>
      <c r="C42" s="8">
        <f t="shared" si="14"/>
        <v>65</v>
      </c>
      <c r="D42" s="9">
        <f t="shared" si="15"/>
        <v>2</v>
      </c>
      <c r="E42" s="11">
        <v>0</v>
      </c>
      <c r="F42" s="13">
        <f t="shared" si="16"/>
        <v>65</v>
      </c>
      <c r="G42" s="14">
        <f t="shared" si="17"/>
        <v>0</v>
      </c>
      <c r="H42" s="11">
        <v>60</v>
      </c>
      <c r="I42" s="8">
        <f t="shared" si="18"/>
        <v>65</v>
      </c>
      <c r="J42" s="9">
        <f t="shared" si="19"/>
        <v>0</v>
      </c>
      <c r="K42" s="11">
        <v>0</v>
      </c>
      <c r="L42" s="8">
        <f t="shared" si="20"/>
        <v>63</v>
      </c>
      <c r="M42" s="9">
        <f t="shared" si="21"/>
        <v>0</v>
      </c>
      <c r="N42" s="11">
        <v>0</v>
      </c>
      <c r="O42" s="8">
        <f t="shared" si="22"/>
        <v>63</v>
      </c>
      <c r="P42" s="9">
        <f t="shared" si="23"/>
        <v>0</v>
      </c>
      <c r="Q42" s="11">
        <v>0</v>
      </c>
      <c r="R42" s="8">
        <f t="shared" si="24"/>
        <v>60</v>
      </c>
      <c r="S42" s="9">
        <f t="shared" si="25"/>
        <v>0</v>
      </c>
      <c r="T42" s="11">
        <v>0</v>
      </c>
      <c r="U42" s="8">
        <f t="shared" si="26"/>
        <v>60</v>
      </c>
      <c r="V42" s="9">
        <f t="shared" si="27"/>
        <v>0</v>
      </c>
    </row>
    <row r="43" spans="1:22" x14ac:dyDescent="0.2">
      <c r="A43" s="15">
        <v>194901</v>
      </c>
      <c r="B43" s="11">
        <v>3</v>
      </c>
      <c r="C43" s="8">
        <f t="shared" si="14"/>
        <v>65</v>
      </c>
      <c r="D43" s="9">
        <f t="shared" si="15"/>
        <v>3</v>
      </c>
      <c r="E43" s="11">
        <v>1</v>
      </c>
      <c r="F43" s="8">
        <f t="shared" si="16"/>
        <v>65</v>
      </c>
      <c r="G43" s="9">
        <f t="shared" si="17"/>
        <v>1</v>
      </c>
      <c r="H43" s="11">
        <v>60</v>
      </c>
      <c r="I43" s="8">
        <f t="shared" si="18"/>
        <v>65</v>
      </c>
      <c r="J43" s="9">
        <f t="shared" si="19"/>
        <v>0</v>
      </c>
      <c r="K43" s="11">
        <v>0</v>
      </c>
      <c r="L43" s="8">
        <f t="shared" si="20"/>
        <v>63</v>
      </c>
      <c r="M43" s="9">
        <f t="shared" si="21"/>
        <v>0</v>
      </c>
      <c r="N43" s="11">
        <v>0</v>
      </c>
      <c r="O43" s="8">
        <f t="shared" si="22"/>
        <v>63</v>
      </c>
      <c r="P43" s="9">
        <f t="shared" si="23"/>
        <v>0</v>
      </c>
      <c r="Q43" s="11">
        <v>0</v>
      </c>
      <c r="R43" s="8">
        <f t="shared" si="24"/>
        <v>60</v>
      </c>
      <c r="S43" s="9">
        <f t="shared" si="25"/>
        <v>0</v>
      </c>
      <c r="T43" s="11">
        <v>0</v>
      </c>
      <c r="U43" s="8">
        <f t="shared" si="26"/>
        <v>60</v>
      </c>
      <c r="V43" s="9">
        <f t="shared" si="27"/>
        <v>0</v>
      </c>
    </row>
    <row r="44" spans="1:22" x14ac:dyDescent="0.2">
      <c r="A44" s="15">
        <v>194902</v>
      </c>
      <c r="B44" s="11">
        <v>3</v>
      </c>
      <c r="C44" s="8">
        <f t="shared" si="14"/>
        <v>65</v>
      </c>
      <c r="D44" s="9">
        <f t="shared" si="15"/>
        <v>3</v>
      </c>
      <c r="E44" s="11">
        <v>2</v>
      </c>
      <c r="F44" s="8">
        <f t="shared" si="16"/>
        <v>65</v>
      </c>
      <c r="G44" s="9">
        <f t="shared" si="17"/>
        <v>2</v>
      </c>
      <c r="H44" s="11">
        <v>60</v>
      </c>
      <c r="I44" s="8">
        <f t="shared" si="18"/>
        <v>65</v>
      </c>
      <c r="J44" s="9">
        <f t="shared" si="19"/>
        <v>0</v>
      </c>
      <c r="K44" s="11">
        <v>0</v>
      </c>
      <c r="L44" s="8">
        <f t="shared" si="20"/>
        <v>63</v>
      </c>
      <c r="M44" s="9">
        <f t="shared" si="21"/>
        <v>0</v>
      </c>
      <c r="N44" s="11">
        <v>0</v>
      </c>
      <c r="O44" s="8">
        <f t="shared" si="22"/>
        <v>63</v>
      </c>
      <c r="P44" s="9">
        <f t="shared" si="23"/>
        <v>0</v>
      </c>
      <c r="Q44" s="11">
        <v>0</v>
      </c>
      <c r="R44" s="8">
        <f t="shared" si="24"/>
        <v>60</v>
      </c>
      <c r="S44" s="9">
        <f t="shared" si="25"/>
        <v>0</v>
      </c>
      <c r="T44" s="11">
        <v>0</v>
      </c>
      <c r="U44" s="8">
        <f t="shared" si="26"/>
        <v>60</v>
      </c>
      <c r="V44" s="9">
        <f t="shared" si="27"/>
        <v>0</v>
      </c>
    </row>
    <row r="45" spans="1:22" x14ac:dyDescent="0.2">
      <c r="A45" s="15">
        <v>194903</v>
      </c>
      <c r="B45" s="11">
        <v>3</v>
      </c>
      <c r="C45" s="8">
        <f t="shared" si="14"/>
        <v>65</v>
      </c>
      <c r="D45" s="9">
        <f t="shared" si="15"/>
        <v>3</v>
      </c>
      <c r="E45" s="11">
        <v>3</v>
      </c>
      <c r="F45" s="8">
        <f t="shared" si="16"/>
        <v>65</v>
      </c>
      <c r="G45" s="9">
        <f t="shared" si="17"/>
        <v>3</v>
      </c>
      <c r="H45" s="11">
        <v>60</v>
      </c>
      <c r="I45" s="8">
        <f t="shared" si="18"/>
        <v>65</v>
      </c>
      <c r="J45" s="9">
        <f t="shared" si="19"/>
        <v>0</v>
      </c>
      <c r="K45" s="11">
        <v>0</v>
      </c>
      <c r="L45" s="8">
        <f t="shared" si="20"/>
        <v>63</v>
      </c>
      <c r="M45" s="9">
        <f t="shared" si="21"/>
        <v>0</v>
      </c>
      <c r="N45" s="11">
        <v>0</v>
      </c>
      <c r="O45" s="8">
        <f t="shared" si="22"/>
        <v>63</v>
      </c>
      <c r="P45" s="9">
        <f t="shared" si="23"/>
        <v>0</v>
      </c>
      <c r="Q45" s="11">
        <v>0</v>
      </c>
      <c r="R45" s="8">
        <f t="shared" si="24"/>
        <v>60</v>
      </c>
      <c r="S45" s="9">
        <f t="shared" si="25"/>
        <v>0</v>
      </c>
      <c r="T45" s="11">
        <v>0</v>
      </c>
      <c r="U45" s="8">
        <f t="shared" si="26"/>
        <v>60</v>
      </c>
      <c r="V45" s="9">
        <f t="shared" si="27"/>
        <v>0</v>
      </c>
    </row>
    <row r="46" spans="1:22" x14ac:dyDescent="0.2">
      <c r="A46" s="15">
        <v>194904</v>
      </c>
      <c r="B46" s="11">
        <v>3</v>
      </c>
      <c r="C46" s="8">
        <f t="shared" si="14"/>
        <v>65</v>
      </c>
      <c r="D46" s="9">
        <f t="shared" si="15"/>
        <v>3</v>
      </c>
      <c r="E46" s="11">
        <v>3</v>
      </c>
      <c r="F46" s="8">
        <f t="shared" si="16"/>
        <v>65</v>
      </c>
      <c r="G46" s="9">
        <f t="shared" si="17"/>
        <v>3</v>
      </c>
      <c r="H46" s="11">
        <v>60</v>
      </c>
      <c r="I46" s="8">
        <f t="shared" si="18"/>
        <v>65</v>
      </c>
      <c r="J46" s="9">
        <f t="shared" si="19"/>
        <v>0</v>
      </c>
      <c r="K46" s="11">
        <v>0</v>
      </c>
      <c r="L46" s="8">
        <f t="shared" si="20"/>
        <v>63</v>
      </c>
      <c r="M46" s="9">
        <f t="shared" si="21"/>
        <v>0</v>
      </c>
      <c r="N46" s="11">
        <v>0</v>
      </c>
      <c r="O46" s="8">
        <f t="shared" si="22"/>
        <v>63</v>
      </c>
      <c r="P46" s="9">
        <f t="shared" si="23"/>
        <v>0</v>
      </c>
      <c r="Q46" s="11">
        <v>0</v>
      </c>
      <c r="R46" s="8">
        <f t="shared" si="24"/>
        <v>60</v>
      </c>
      <c r="S46" s="9">
        <f t="shared" si="25"/>
        <v>0</v>
      </c>
      <c r="T46" s="11">
        <v>0</v>
      </c>
      <c r="U46" s="8">
        <f t="shared" si="26"/>
        <v>60</v>
      </c>
      <c r="V46" s="9">
        <f t="shared" si="27"/>
        <v>0</v>
      </c>
    </row>
    <row r="47" spans="1:22" x14ac:dyDescent="0.2">
      <c r="A47" s="15">
        <v>194905</v>
      </c>
      <c r="B47" s="11">
        <v>3</v>
      </c>
      <c r="C47" s="8">
        <f t="shared" si="14"/>
        <v>65</v>
      </c>
      <c r="D47" s="9">
        <f t="shared" si="15"/>
        <v>3</v>
      </c>
      <c r="E47" s="11">
        <v>3</v>
      </c>
      <c r="F47" s="8">
        <f t="shared" si="16"/>
        <v>65</v>
      </c>
      <c r="G47" s="9">
        <f t="shared" si="17"/>
        <v>3</v>
      </c>
      <c r="H47" s="11">
        <v>60</v>
      </c>
      <c r="I47" s="8">
        <f t="shared" si="18"/>
        <v>65</v>
      </c>
      <c r="J47" s="9">
        <f t="shared" si="19"/>
        <v>0</v>
      </c>
      <c r="K47" s="11">
        <v>0</v>
      </c>
      <c r="L47" s="8">
        <f t="shared" si="20"/>
        <v>63</v>
      </c>
      <c r="M47" s="9">
        <f t="shared" si="21"/>
        <v>0</v>
      </c>
      <c r="N47" s="11">
        <v>0</v>
      </c>
      <c r="O47" s="8">
        <f t="shared" si="22"/>
        <v>63</v>
      </c>
      <c r="P47" s="9">
        <f t="shared" si="23"/>
        <v>0</v>
      </c>
      <c r="Q47" s="11">
        <v>0</v>
      </c>
      <c r="R47" s="8">
        <f t="shared" si="24"/>
        <v>60</v>
      </c>
      <c r="S47" s="9">
        <f t="shared" si="25"/>
        <v>0</v>
      </c>
      <c r="T47" s="11">
        <v>0</v>
      </c>
      <c r="U47" s="8">
        <f t="shared" si="26"/>
        <v>60</v>
      </c>
      <c r="V47" s="9">
        <f t="shared" si="27"/>
        <v>0</v>
      </c>
    </row>
    <row r="48" spans="1:22" x14ac:dyDescent="0.2">
      <c r="A48" s="15">
        <v>194906</v>
      </c>
      <c r="B48" s="11">
        <v>3</v>
      </c>
      <c r="C48" s="8">
        <f t="shared" si="14"/>
        <v>65</v>
      </c>
      <c r="D48" s="9">
        <f t="shared" si="15"/>
        <v>3</v>
      </c>
      <c r="E48" s="11">
        <v>3</v>
      </c>
      <c r="F48" s="8">
        <f t="shared" si="16"/>
        <v>65</v>
      </c>
      <c r="G48" s="9">
        <f t="shared" si="17"/>
        <v>3</v>
      </c>
      <c r="H48" s="11">
        <v>60</v>
      </c>
      <c r="I48" s="8">
        <f t="shared" si="18"/>
        <v>65</v>
      </c>
      <c r="J48" s="9">
        <f t="shared" si="19"/>
        <v>0</v>
      </c>
      <c r="K48" s="11">
        <v>0</v>
      </c>
      <c r="L48" s="8">
        <f t="shared" si="20"/>
        <v>63</v>
      </c>
      <c r="M48" s="9">
        <f t="shared" si="21"/>
        <v>0</v>
      </c>
      <c r="N48" s="11">
        <v>0</v>
      </c>
      <c r="O48" s="8">
        <f t="shared" si="22"/>
        <v>63</v>
      </c>
      <c r="P48" s="9">
        <f t="shared" si="23"/>
        <v>0</v>
      </c>
      <c r="Q48" s="11">
        <v>0</v>
      </c>
      <c r="R48" s="8">
        <f t="shared" si="24"/>
        <v>60</v>
      </c>
      <c r="S48" s="9">
        <f t="shared" si="25"/>
        <v>0</v>
      </c>
      <c r="T48" s="11">
        <v>0</v>
      </c>
      <c r="U48" s="8">
        <f t="shared" si="26"/>
        <v>60</v>
      </c>
      <c r="V48" s="9">
        <f t="shared" si="27"/>
        <v>0</v>
      </c>
    </row>
    <row r="49" spans="1:22" x14ac:dyDescent="0.2">
      <c r="A49" s="15">
        <v>194907</v>
      </c>
      <c r="B49" s="11">
        <v>3</v>
      </c>
      <c r="C49" s="8">
        <f t="shared" si="14"/>
        <v>65</v>
      </c>
      <c r="D49" s="9">
        <f t="shared" si="15"/>
        <v>3</v>
      </c>
      <c r="E49" s="11">
        <v>3</v>
      </c>
      <c r="F49" s="8">
        <f t="shared" si="16"/>
        <v>65</v>
      </c>
      <c r="G49" s="9">
        <f t="shared" si="17"/>
        <v>3</v>
      </c>
      <c r="H49" s="11">
        <v>60</v>
      </c>
      <c r="I49" s="8">
        <f t="shared" si="18"/>
        <v>65</v>
      </c>
      <c r="J49" s="9">
        <f t="shared" si="19"/>
        <v>0</v>
      </c>
      <c r="K49" s="11">
        <v>0</v>
      </c>
      <c r="L49" s="8">
        <f t="shared" si="20"/>
        <v>63</v>
      </c>
      <c r="M49" s="9">
        <f t="shared" si="21"/>
        <v>0</v>
      </c>
      <c r="N49" s="11">
        <v>0</v>
      </c>
      <c r="O49" s="8">
        <f t="shared" si="22"/>
        <v>63</v>
      </c>
      <c r="P49" s="9">
        <f t="shared" si="23"/>
        <v>0</v>
      </c>
      <c r="Q49" s="11">
        <v>0</v>
      </c>
      <c r="R49" s="8">
        <f t="shared" si="24"/>
        <v>60</v>
      </c>
      <c r="S49" s="9">
        <f t="shared" si="25"/>
        <v>0</v>
      </c>
      <c r="T49" s="11">
        <v>0</v>
      </c>
      <c r="U49" s="8">
        <f t="shared" si="26"/>
        <v>60</v>
      </c>
      <c r="V49" s="9">
        <f t="shared" si="27"/>
        <v>0</v>
      </c>
    </row>
    <row r="50" spans="1:22" x14ac:dyDescent="0.2">
      <c r="A50" s="15">
        <v>194908</v>
      </c>
      <c r="B50" s="11">
        <v>3</v>
      </c>
      <c r="C50" s="8">
        <f t="shared" si="14"/>
        <v>65</v>
      </c>
      <c r="D50" s="9">
        <f t="shared" si="15"/>
        <v>3</v>
      </c>
      <c r="E50" s="11">
        <v>3</v>
      </c>
      <c r="F50" s="8">
        <f t="shared" si="16"/>
        <v>65</v>
      </c>
      <c r="G50" s="9">
        <f t="shared" si="17"/>
        <v>3</v>
      </c>
      <c r="H50" s="11">
        <v>60</v>
      </c>
      <c r="I50" s="8">
        <f t="shared" si="18"/>
        <v>65</v>
      </c>
      <c r="J50" s="9">
        <f t="shared" si="19"/>
        <v>0</v>
      </c>
      <c r="K50" s="11">
        <v>0</v>
      </c>
      <c r="L50" s="8">
        <f t="shared" si="20"/>
        <v>63</v>
      </c>
      <c r="M50" s="9">
        <f t="shared" si="21"/>
        <v>0</v>
      </c>
      <c r="N50" s="11">
        <v>0</v>
      </c>
      <c r="O50" s="8">
        <f t="shared" si="22"/>
        <v>63</v>
      </c>
      <c r="P50" s="9">
        <f t="shared" si="23"/>
        <v>0</v>
      </c>
      <c r="Q50" s="11">
        <v>0</v>
      </c>
      <c r="R50" s="8">
        <f t="shared" si="24"/>
        <v>60</v>
      </c>
      <c r="S50" s="9">
        <f t="shared" si="25"/>
        <v>0</v>
      </c>
      <c r="T50" s="11">
        <v>0</v>
      </c>
      <c r="U50" s="8">
        <f t="shared" si="26"/>
        <v>60</v>
      </c>
      <c r="V50" s="9">
        <f t="shared" si="27"/>
        <v>0</v>
      </c>
    </row>
    <row r="51" spans="1:22" x14ac:dyDescent="0.2">
      <c r="A51" s="15">
        <v>194909</v>
      </c>
      <c r="B51" s="11">
        <v>3</v>
      </c>
      <c r="C51" s="8">
        <f t="shared" si="14"/>
        <v>65</v>
      </c>
      <c r="D51" s="9">
        <f t="shared" si="15"/>
        <v>3</v>
      </c>
      <c r="E51" s="11">
        <v>3</v>
      </c>
      <c r="F51" s="8">
        <f t="shared" si="16"/>
        <v>65</v>
      </c>
      <c r="G51" s="9">
        <f t="shared" si="17"/>
        <v>3</v>
      </c>
      <c r="H51" s="11">
        <v>60</v>
      </c>
      <c r="I51" s="8">
        <f t="shared" si="18"/>
        <v>65</v>
      </c>
      <c r="J51" s="9">
        <f t="shared" si="19"/>
        <v>0</v>
      </c>
      <c r="K51" s="11">
        <v>0</v>
      </c>
      <c r="L51" s="8">
        <f t="shared" si="20"/>
        <v>63</v>
      </c>
      <c r="M51" s="9">
        <f t="shared" si="21"/>
        <v>0</v>
      </c>
      <c r="N51" s="11">
        <v>0</v>
      </c>
      <c r="O51" s="8">
        <f t="shared" si="22"/>
        <v>63</v>
      </c>
      <c r="P51" s="9">
        <f t="shared" si="23"/>
        <v>0</v>
      </c>
      <c r="Q51" s="11">
        <v>0</v>
      </c>
      <c r="R51" s="8">
        <f t="shared" si="24"/>
        <v>60</v>
      </c>
      <c r="S51" s="9">
        <f t="shared" si="25"/>
        <v>0</v>
      </c>
      <c r="T51" s="11">
        <v>0</v>
      </c>
      <c r="U51" s="8">
        <f t="shared" si="26"/>
        <v>60</v>
      </c>
      <c r="V51" s="9">
        <f t="shared" si="27"/>
        <v>0</v>
      </c>
    </row>
    <row r="52" spans="1:22" x14ac:dyDescent="0.2">
      <c r="A52" s="15">
        <v>194910</v>
      </c>
      <c r="B52" s="11">
        <v>3</v>
      </c>
      <c r="C52" s="8">
        <f t="shared" si="14"/>
        <v>65</v>
      </c>
      <c r="D52" s="9">
        <f t="shared" si="15"/>
        <v>3</v>
      </c>
      <c r="E52" s="11">
        <v>3</v>
      </c>
      <c r="F52" s="8">
        <f t="shared" si="16"/>
        <v>65</v>
      </c>
      <c r="G52" s="9">
        <f t="shared" si="17"/>
        <v>3</v>
      </c>
      <c r="H52" s="11">
        <v>60</v>
      </c>
      <c r="I52" s="8">
        <f t="shared" si="18"/>
        <v>65</v>
      </c>
      <c r="J52" s="9">
        <f t="shared" si="19"/>
        <v>0</v>
      </c>
      <c r="K52" s="11">
        <v>0</v>
      </c>
      <c r="L52" s="8">
        <f t="shared" si="20"/>
        <v>63</v>
      </c>
      <c r="M52" s="9">
        <f t="shared" si="21"/>
        <v>0</v>
      </c>
      <c r="N52" s="11">
        <v>0</v>
      </c>
      <c r="O52" s="8">
        <f t="shared" si="22"/>
        <v>63</v>
      </c>
      <c r="P52" s="9">
        <f t="shared" si="23"/>
        <v>0</v>
      </c>
      <c r="Q52" s="11">
        <v>0</v>
      </c>
      <c r="R52" s="8">
        <f t="shared" si="24"/>
        <v>60</v>
      </c>
      <c r="S52" s="9">
        <f t="shared" si="25"/>
        <v>0</v>
      </c>
      <c r="T52" s="11">
        <v>0</v>
      </c>
      <c r="U52" s="8">
        <f t="shared" si="26"/>
        <v>60</v>
      </c>
      <c r="V52" s="9">
        <f t="shared" si="27"/>
        <v>0</v>
      </c>
    </row>
    <row r="53" spans="1:22" x14ac:dyDescent="0.2">
      <c r="A53" s="15">
        <v>194911</v>
      </c>
      <c r="B53" s="11">
        <v>3</v>
      </c>
      <c r="C53" s="8">
        <f t="shared" si="14"/>
        <v>65</v>
      </c>
      <c r="D53" s="9">
        <f t="shared" si="15"/>
        <v>3</v>
      </c>
      <c r="E53" s="11">
        <v>3</v>
      </c>
      <c r="F53" s="8">
        <f t="shared" si="16"/>
        <v>65</v>
      </c>
      <c r="G53" s="9">
        <f t="shared" si="17"/>
        <v>3</v>
      </c>
      <c r="H53" s="11">
        <v>60</v>
      </c>
      <c r="I53" s="8">
        <f t="shared" si="18"/>
        <v>65</v>
      </c>
      <c r="J53" s="9">
        <f t="shared" si="19"/>
        <v>0</v>
      </c>
      <c r="K53" s="11">
        <v>0</v>
      </c>
      <c r="L53" s="8">
        <f t="shared" si="20"/>
        <v>63</v>
      </c>
      <c r="M53" s="9">
        <f t="shared" si="21"/>
        <v>0</v>
      </c>
      <c r="N53" s="11">
        <v>0</v>
      </c>
      <c r="O53" s="8">
        <f t="shared" si="22"/>
        <v>63</v>
      </c>
      <c r="P53" s="9">
        <f t="shared" si="23"/>
        <v>0</v>
      </c>
      <c r="Q53" s="11">
        <v>0</v>
      </c>
      <c r="R53" s="8">
        <f t="shared" si="24"/>
        <v>60</v>
      </c>
      <c r="S53" s="9">
        <f t="shared" si="25"/>
        <v>0</v>
      </c>
      <c r="T53" s="11">
        <v>0</v>
      </c>
      <c r="U53" s="8">
        <f t="shared" si="26"/>
        <v>60</v>
      </c>
      <c r="V53" s="9">
        <f t="shared" si="27"/>
        <v>0</v>
      </c>
    </row>
    <row r="54" spans="1:22" x14ac:dyDescent="0.2">
      <c r="A54" s="15">
        <v>194912</v>
      </c>
      <c r="B54" s="11">
        <v>3</v>
      </c>
      <c r="C54" s="8">
        <f t="shared" si="14"/>
        <v>65</v>
      </c>
      <c r="D54" s="9">
        <f t="shared" si="15"/>
        <v>3</v>
      </c>
      <c r="E54" s="11">
        <v>3</v>
      </c>
      <c r="F54" s="8">
        <f t="shared" si="16"/>
        <v>65</v>
      </c>
      <c r="G54" s="9">
        <f t="shared" si="17"/>
        <v>3</v>
      </c>
      <c r="H54" s="11">
        <v>60</v>
      </c>
      <c r="I54" s="8">
        <f t="shared" si="18"/>
        <v>65</v>
      </c>
      <c r="J54" s="9">
        <f t="shared" si="19"/>
        <v>0</v>
      </c>
      <c r="K54" s="11">
        <v>0</v>
      </c>
      <c r="L54" s="8">
        <f t="shared" si="20"/>
        <v>63</v>
      </c>
      <c r="M54" s="9">
        <f t="shared" si="21"/>
        <v>0</v>
      </c>
      <c r="N54" s="11">
        <v>0</v>
      </c>
      <c r="O54" s="8">
        <f t="shared" si="22"/>
        <v>63</v>
      </c>
      <c r="P54" s="9">
        <f t="shared" si="23"/>
        <v>0</v>
      </c>
      <c r="Q54" s="11">
        <v>0</v>
      </c>
      <c r="R54" s="8">
        <f t="shared" si="24"/>
        <v>60</v>
      </c>
      <c r="S54" s="9">
        <f t="shared" si="25"/>
        <v>0</v>
      </c>
      <c r="T54" s="11">
        <v>0</v>
      </c>
      <c r="U54" s="8">
        <f t="shared" si="26"/>
        <v>60</v>
      </c>
      <c r="V54" s="9">
        <f t="shared" si="27"/>
        <v>0</v>
      </c>
    </row>
    <row r="55" spans="1:22" x14ac:dyDescent="0.2">
      <c r="A55" s="12">
        <v>195000</v>
      </c>
      <c r="B55" s="11">
        <v>4</v>
      </c>
      <c r="C55" s="8">
        <f t="shared" si="14"/>
        <v>65</v>
      </c>
      <c r="D55" s="9">
        <f t="shared" si="15"/>
        <v>4</v>
      </c>
      <c r="E55" s="11">
        <v>4</v>
      </c>
      <c r="F55" s="8">
        <f t="shared" si="16"/>
        <v>65</v>
      </c>
      <c r="G55" s="9">
        <f t="shared" si="17"/>
        <v>4</v>
      </c>
      <c r="H55" s="11">
        <v>60</v>
      </c>
      <c r="I55" s="8">
        <f t="shared" si="18"/>
        <v>65</v>
      </c>
      <c r="J55" s="9">
        <f t="shared" si="19"/>
        <v>0</v>
      </c>
      <c r="K55" s="11">
        <v>0</v>
      </c>
      <c r="L55" s="8">
        <f t="shared" si="20"/>
        <v>63</v>
      </c>
      <c r="M55" s="9">
        <f t="shared" si="21"/>
        <v>0</v>
      </c>
      <c r="N55" s="11">
        <v>0</v>
      </c>
      <c r="O55" s="8">
        <f t="shared" si="22"/>
        <v>63</v>
      </c>
      <c r="P55" s="9">
        <f t="shared" si="23"/>
        <v>0</v>
      </c>
      <c r="Q55" s="11">
        <v>0</v>
      </c>
      <c r="R55" s="8">
        <f t="shared" si="24"/>
        <v>60</v>
      </c>
      <c r="S55" s="9">
        <f t="shared" si="25"/>
        <v>0</v>
      </c>
      <c r="T55" s="11">
        <v>0</v>
      </c>
      <c r="U55" s="8">
        <f t="shared" si="26"/>
        <v>60</v>
      </c>
      <c r="V55" s="9">
        <f t="shared" si="27"/>
        <v>0</v>
      </c>
    </row>
    <row r="56" spans="1:22" x14ac:dyDescent="0.2">
      <c r="A56" s="12">
        <v>195100</v>
      </c>
      <c r="B56" s="11">
        <v>5</v>
      </c>
      <c r="C56" s="8">
        <f t="shared" si="14"/>
        <v>65</v>
      </c>
      <c r="D56" s="9">
        <f t="shared" si="15"/>
        <v>5</v>
      </c>
      <c r="E56" s="11">
        <v>5</v>
      </c>
      <c r="F56" s="8">
        <f t="shared" si="16"/>
        <v>65</v>
      </c>
      <c r="G56" s="9">
        <f t="shared" si="17"/>
        <v>5</v>
      </c>
      <c r="H56" s="11">
        <v>60</v>
      </c>
      <c r="I56" s="8">
        <f t="shared" si="18"/>
        <v>65</v>
      </c>
      <c r="J56" s="9">
        <f t="shared" si="19"/>
        <v>0</v>
      </c>
      <c r="K56" s="11">
        <v>0</v>
      </c>
      <c r="L56" s="8">
        <f t="shared" si="20"/>
        <v>63</v>
      </c>
      <c r="M56" s="9">
        <f t="shared" si="21"/>
        <v>0</v>
      </c>
      <c r="N56" s="11">
        <v>0</v>
      </c>
      <c r="O56" s="8">
        <f t="shared" si="22"/>
        <v>63</v>
      </c>
      <c r="P56" s="9">
        <f t="shared" si="23"/>
        <v>0</v>
      </c>
      <c r="Q56" s="11">
        <v>0</v>
      </c>
      <c r="R56" s="8">
        <f t="shared" si="24"/>
        <v>60</v>
      </c>
      <c r="S56" s="9">
        <f t="shared" si="25"/>
        <v>0</v>
      </c>
      <c r="T56" s="11">
        <v>0</v>
      </c>
      <c r="U56" s="8">
        <f t="shared" si="26"/>
        <v>60</v>
      </c>
      <c r="V56" s="9">
        <f t="shared" si="27"/>
        <v>0</v>
      </c>
    </row>
    <row r="57" spans="1:22" x14ac:dyDescent="0.2">
      <c r="A57" s="16">
        <v>195201</v>
      </c>
      <c r="B57" s="17">
        <v>6</v>
      </c>
      <c r="C57" s="8">
        <f t="shared" si="14"/>
        <v>65</v>
      </c>
      <c r="D57" s="9">
        <f t="shared" si="15"/>
        <v>6</v>
      </c>
      <c r="E57" s="17">
        <v>6</v>
      </c>
      <c r="F57" s="8">
        <f t="shared" si="16"/>
        <v>65</v>
      </c>
      <c r="G57" s="9">
        <f t="shared" si="17"/>
        <v>6</v>
      </c>
      <c r="H57" s="17">
        <v>66</v>
      </c>
      <c r="I57" s="8">
        <f t="shared" si="18"/>
        <v>65</v>
      </c>
      <c r="J57" s="9">
        <f t="shared" si="19"/>
        <v>6</v>
      </c>
      <c r="K57" s="17">
        <v>1</v>
      </c>
      <c r="L57" s="8">
        <f t="shared" si="20"/>
        <v>63</v>
      </c>
      <c r="M57" s="9">
        <f t="shared" si="21"/>
        <v>1</v>
      </c>
      <c r="N57" s="17">
        <v>0</v>
      </c>
      <c r="O57" s="8">
        <f t="shared" si="22"/>
        <v>63</v>
      </c>
      <c r="P57" s="9">
        <f t="shared" si="23"/>
        <v>0</v>
      </c>
      <c r="Q57" s="17">
        <v>36</v>
      </c>
      <c r="R57" s="18">
        <f t="shared" si="24"/>
        <v>63</v>
      </c>
      <c r="S57" s="19">
        <f t="shared" si="25"/>
        <v>0</v>
      </c>
      <c r="T57" s="17">
        <v>1</v>
      </c>
      <c r="U57" s="8">
        <f t="shared" si="26"/>
        <v>60</v>
      </c>
      <c r="V57" s="9">
        <f t="shared" si="27"/>
        <v>1</v>
      </c>
    </row>
    <row r="58" spans="1:22" x14ac:dyDescent="0.2">
      <c r="A58" s="10">
        <v>195202</v>
      </c>
      <c r="B58" s="11">
        <v>6</v>
      </c>
      <c r="C58" s="8">
        <f t="shared" si="14"/>
        <v>65</v>
      </c>
      <c r="D58" s="9">
        <f t="shared" si="15"/>
        <v>6</v>
      </c>
      <c r="E58" s="11">
        <v>6</v>
      </c>
      <c r="F58" s="8">
        <f t="shared" si="16"/>
        <v>65</v>
      </c>
      <c r="G58" s="9">
        <f t="shared" si="17"/>
        <v>6</v>
      </c>
      <c r="H58" s="11">
        <v>66</v>
      </c>
      <c r="I58" s="8">
        <f t="shared" si="18"/>
        <v>65</v>
      </c>
      <c r="J58" s="9">
        <f t="shared" si="19"/>
        <v>6</v>
      </c>
      <c r="K58" s="11">
        <v>2</v>
      </c>
      <c r="L58" s="8">
        <f t="shared" si="20"/>
        <v>63</v>
      </c>
      <c r="M58" s="9">
        <f t="shared" si="21"/>
        <v>2</v>
      </c>
      <c r="N58" s="11">
        <v>0</v>
      </c>
      <c r="O58" s="8">
        <f t="shared" si="22"/>
        <v>63</v>
      </c>
      <c r="P58" s="9">
        <f t="shared" si="23"/>
        <v>0</v>
      </c>
      <c r="Q58" s="11">
        <v>36</v>
      </c>
      <c r="R58" s="18">
        <f t="shared" si="24"/>
        <v>63</v>
      </c>
      <c r="S58" s="19">
        <f t="shared" si="25"/>
        <v>0</v>
      </c>
      <c r="T58" s="11">
        <v>2</v>
      </c>
      <c r="U58" s="8">
        <f t="shared" si="26"/>
        <v>60</v>
      </c>
      <c r="V58" s="9">
        <f t="shared" si="27"/>
        <v>2</v>
      </c>
    </row>
    <row r="59" spans="1:22" x14ac:dyDescent="0.2">
      <c r="A59" s="10">
        <v>195203</v>
      </c>
      <c r="B59" s="11">
        <v>6</v>
      </c>
      <c r="C59" s="8">
        <f t="shared" si="14"/>
        <v>65</v>
      </c>
      <c r="D59" s="9">
        <f t="shared" si="15"/>
        <v>6</v>
      </c>
      <c r="E59" s="11">
        <v>6</v>
      </c>
      <c r="F59" s="8">
        <f t="shared" si="16"/>
        <v>65</v>
      </c>
      <c r="G59" s="9">
        <f t="shared" si="17"/>
        <v>6</v>
      </c>
      <c r="H59" s="11">
        <v>66</v>
      </c>
      <c r="I59" s="8">
        <f t="shared" si="18"/>
        <v>65</v>
      </c>
      <c r="J59" s="9">
        <f t="shared" si="19"/>
        <v>6</v>
      </c>
      <c r="K59" s="11">
        <v>3</v>
      </c>
      <c r="L59" s="8">
        <f t="shared" si="20"/>
        <v>63</v>
      </c>
      <c r="M59" s="9">
        <f t="shared" si="21"/>
        <v>3</v>
      </c>
      <c r="N59" s="11">
        <v>0</v>
      </c>
      <c r="O59" s="8">
        <f t="shared" si="22"/>
        <v>63</v>
      </c>
      <c r="P59" s="9">
        <f t="shared" si="23"/>
        <v>0</v>
      </c>
      <c r="Q59" s="11">
        <v>36</v>
      </c>
      <c r="R59" s="18">
        <f t="shared" si="24"/>
        <v>63</v>
      </c>
      <c r="S59" s="19">
        <f t="shared" si="25"/>
        <v>0</v>
      </c>
      <c r="T59" s="11">
        <v>3</v>
      </c>
      <c r="U59" s="8">
        <f t="shared" si="26"/>
        <v>60</v>
      </c>
      <c r="V59" s="9">
        <f t="shared" si="27"/>
        <v>3</v>
      </c>
    </row>
    <row r="60" spans="1:22" x14ac:dyDescent="0.2">
      <c r="A60" s="10">
        <v>195204</v>
      </c>
      <c r="B60" s="11">
        <v>6</v>
      </c>
      <c r="C60" s="8">
        <f t="shared" si="14"/>
        <v>65</v>
      </c>
      <c r="D60" s="9">
        <f t="shared" si="15"/>
        <v>6</v>
      </c>
      <c r="E60" s="11">
        <v>6</v>
      </c>
      <c r="F60" s="8">
        <f t="shared" si="16"/>
        <v>65</v>
      </c>
      <c r="G60" s="9">
        <f t="shared" si="17"/>
        <v>6</v>
      </c>
      <c r="H60" s="11">
        <v>66</v>
      </c>
      <c r="I60" s="8">
        <f t="shared" si="18"/>
        <v>65</v>
      </c>
      <c r="J60" s="9">
        <f t="shared" si="19"/>
        <v>6</v>
      </c>
      <c r="K60" s="11">
        <v>4</v>
      </c>
      <c r="L60" s="8">
        <f t="shared" si="20"/>
        <v>63</v>
      </c>
      <c r="M60" s="9">
        <f t="shared" si="21"/>
        <v>4</v>
      </c>
      <c r="N60" s="11">
        <v>0</v>
      </c>
      <c r="O60" s="8">
        <f t="shared" si="22"/>
        <v>63</v>
      </c>
      <c r="P60" s="9">
        <f t="shared" si="23"/>
        <v>0</v>
      </c>
      <c r="Q60" s="11">
        <v>36</v>
      </c>
      <c r="R60" s="18">
        <f t="shared" si="24"/>
        <v>63</v>
      </c>
      <c r="S60" s="19">
        <f t="shared" si="25"/>
        <v>0</v>
      </c>
      <c r="T60" s="11">
        <v>4</v>
      </c>
      <c r="U60" s="8">
        <f t="shared" si="26"/>
        <v>60</v>
      </c>
      <c r="V60" s="9">
        <f t="shared" si="27"/>
        <v>4</v>
      </c>
    </row>
    <row r="61" spans="1:22" x14ac:dyDescent="0.2">
      <c r="A61" s="10">
        <v>195205</v>
      </c>
      <c r="B61" s="11">
        <v>6</v>
      </c>
      <c r="C61" s="8">
        <f t="shared" si="14"/>
        <v>65</v>
      </c>
      <c r="D61" s="9">
        <f t="shared" si="15"/>
        <v>6</v>
      </c>
      <c r="E61" s="11">
        <v>6</v>
      </c>
      <c r="F61" s="8">
        <f t="shared" si="16"/>
        <v>65</v>
      </c>
      <c r="G61" s="9">
        <f t="shared" si="17"/>
        <v>6</v>
      </c>
      <c r="H61" s="11">
        <v>66</v>
      </c>
      <c r="I61" s="8">
        <f t="shared" si="18"/>
        <v>65</v>
      </c>
      <c r="J61" s="9">
        <f t="shared" si="19"/>
        <v>6</v>
      </c>
      <c r="K61" s="11">
        <v>5</v>
      </c>
      <c r="L61" s="8">
        <f t="shared" si="20"/>
        <v>63</v>
      </c>
      <c r="M61" s="9">
        <f t="shared" si="21"/>
        <v>5</v>
      </c>
      <c r="N61" s="11">
        <v>0</v>
      </c>
      <c r="O61" s="8">
        <f t="shared" si="22"/>
        <v>63</v>
      </c>
      <c r="P61" s="9">
        <f t="shared" si="23"/>
        <v>0</v>
      </c>
      <c r="Q61" s="11">
        <v>36</v>
      </c>
      <c r="R61" s="18">
        <f t="shared" si="24"/>
        <v>63</v>
      </c>
      <c r="S61" s="19">
        <f t="shared" si="25"/>
        <v>0</v>
      </c>
      <c r="T61" s="11">
        <v>5</v>
      </c>
      <c r="U61" s="8">
        <f t="shared" si="26"/>
        <v>60</v>
      </c>
      <c r="V61" s="9">
        <f t="shared" si="27"/>
        <v>5</v>
      </c>
    </row>
    <row r="62" spans="1:22" x14ac:dyDescent="0.2">
      <c r="A62" s="10">
        <v>195206</v>
      </c>
      <c r="B62" s="11">
        <v>6</v>
      </c>
      <c r="C62" s="8">
        <f t="shared" si="14"/>
        <v>65</v>
      </c>
      <c r="D62" s="9">
        <f t="shared" si="15"/>
        <v>6</v>
      </c>
      <c r="E62" s="11">
        <v>6</v>
      </c>
      <c r="F62" s="8">
        <f t="shared" si="16"/>
        <v>65</v>
      </c>
      <c r="G62" s="9">
        <f t="shared" si="17"/>
        <v>6</v>
      </c>
      <c r="H62" s="11">
        <v>66</v>
      </c>
      <c r="I62" s="8">
        <f t="shared" si="18"/>
        <v>65</v>
      </c>
      <c r="J62" s="9">
        <f t="shared" si="19"/>
        <v>6</v>
      </c>
      <c r="K62" s="11">
        <v>6</v>
      </c>
      <c r="L62" s="8">
        <f t="shared" si="20"/>
        <v>63</v>
      </c>
      <c r="M62" s="9">
        <f t="shared" si="21"/>
        <v>6</v>
      </c>
      <c r="N62" s="11">
        <v>0</v>
      </c>
      <c r="O62" s="8">
        <f t="shared" si="22"/>
        <v>63</v>
      </c>
      <c r="P62" s="9">
        <f t="shared" si="23"/>
        <v>0</v>
      </c>
      <c r="Q62" s="11">
        <v>36</v>
      </c>
      <c r="R62" s="18">
        <f t="shared" si="24"/>
        <v>63</v>
      </c>
      <c r="S62" s="19">
        <f t="shared" si="25"/>
        <v>0</v>
      </c>
      <c r="T62" s="11">
        <v>6</v>
      </c>
      <c r="U62" s="8">
        <f t="shared" si="26"/>
        <v>60</v>
      </c>
      <c r="V62" s="9">
        <f t="shared" si="27"/>
        <v>6</v>
      </c>
    </row>
    <row r="63" spans="1:22" x14ac:dyDescent="0.2">
      <c r="A63" s="10">
        <v>195207</v>
      </c>
      <c r="B63" s="11">
        <v>6</v>
      </c>
      <c r="C63" s="8">
        <f t="shared" si="14"/>
        <v>65</v>
      </c>
      <c r="D63" s="9">
        <f t="shared" si="15"/>
        <v>6</v>
      </c>
      <c r="E63" s="11">
        <v>6</v>
      </c>
      <c r="F63" s="8">
        <f t="shared" si="16"/>
        <v>65</v>
      </c>
      <c r="G63" s="9">
        <f t="shared" si="17"/>
        <v>6</v>
      </c>
      <c r="H63" s="11">
        <v>66</v>
      </c>
      <c r="I63" s="8">
        <f t="shared" si="18"/>
        <v>65</v>
      </c>
      <c r="J63" s="9">
        <f t="shared" si="19"/>
        <v>6</v>
      </c>
      <c r="K63" s="11">
        <v>6</v>
      </c>
      <c r="L63" s="8">
        <f t="shared" si="20"/>
        <v>63</v>
      </c>
      <c r="M63" s="9">
        <f t="shared" si="21"/>
        <v>6</v>
      </c>
      <c r="N63" s="11">
        <v>0</v>
      </c>
      <c r="O63" s="8">
        <f t="shared" si="22"/>
        <v>63</v>
      </c>
      <c r="P63" s="9">
        <f t="shared" si="23"/>
        <v>0</v>
      </c>
      <c r="Q63" s="11">
        <v>36</v>
      </c>
      <c r="R63" s="18">
        <f t="shared" si="24"/>
        <v>63</v>
      </c>
      <c r="S63" s="19">
        <f t="shared" si="25"/>
        <v>0</v>
      </c>
      <c r="T63" s="11">
        <v>6</v>
      </c>
      <c r="U63" s="8">
        <f t="shared" si="26"/>
        <v>60</v>
      </c>
      <c r="V63" s="9">
        <f t="shared" si="27"/>
        <v>6</v>
      </c>
    </row>
    <row r="64" spans="1:22" x14ac:dyDescent="0.2">
      <c r="A64" s="10">
        <v>195208</v>
      </c>
      <c r="B64" s="11">
        <v>6</v>
      </c>
      <c r="C64" s="8">
        <f t="shared" si="14"/>
        <v>65</v>
      </c>
      <c r="D64" s="9">
        <f t="shared" si="15"/>
        <v>6</v>
      </c>
      <c r="E64" s="11">
        <v>6</v>
      </c>
      <c r="F64" s="8">
        <f t="shared" si="16"/>
        <v>65</v>
      </c>
      <c r="G64" s="9">
        <f t="shared" si="17"/>
        <v>6</v>
      </c>
      <c r="H64" s="11">
        <v>66</v>
      </c>
      <c r="I64" s="8">
        <f t="shared" si="18"/>
        <v>65</v>
      </c>
      <c r="J64" s="9">
        <f t="shared" si="19"/>
        <v>6</v>
      </c>
      <c r="K64" s="11">
        <v>6</v>
      </c>
      <c r="L64" s="8">
        <f t="shared" si="20"/>
        <v>63</v>
      </c>
      <c r="M64" s="9">
        <f t="shared" si="21"/>
        <v>6</v>
      </c>
      <c r="N64" s="11">
        <v>0</v>
      </c>
      <c r="O64" s="8">
        <f t="shared" si="22"/>
        <v>63</v>
      </c>
      <c r="P64" s="9">
        <f t="shared" si="23"/>
        <v>0</v>
      </c>
      <c r="Q64" s="11">
        <v>36</v>
      </c>
      <c r="R64" s="18">
        <f t="shared" si="24"/>
        <v>63</v>
      </c>
      <c r="S64" s="19">
        <f t="shared" si="25"/>
        <v>0</v>
      </c>
      <c r="T64" s="11">
        <v>6</v>
      </c>
      <c r="U64" s="8">
        <f t="shared" si="26"/>
        <v>60</v>
      </c>
      <c r="V64" s="9">
        <f t="shared" si="27"/>
        <v>6</v>
      </c>
    </row>
    <row r="65" spans="1:22" x14ac:dyDescent="0.2">
      <c r="A65" s="10">
        <v>195209</v>
      </c>
      <c r="B65" s="11">
        <v>6</v>
      </c>
      <c r="C65" s="8">
        <f t="shared" si="14"/>
        <v>65</v>
      </c>
      <c r="D65" s="9">
        <f t="shared" si="15"/>
        <v>6</v>
      </c>
      <c r="E65" s="11">
        <v>6</v>
      </c>
      <c r="F65" s="8">
        <f t="shared" si="16"/>
        <v>65</v>
      </c>
      <c r="G65" s="9">
        <f t="shared" si="17"/>
        <v>6</v>
      </c>
      <c r="H65" s="11">
        <v>66</v>
      </c>
      <c r="I65" s="8">
        <f t="shared" si="18"/>
        <v>65</v>
      </c>
      <c r="J65" s="9">
        <f t="shared" si="19"/>
        <v>6</v>
      </c>
      <c r="K65" s="11">
        <v>6</v>
      </c>
      <c r="L65" s="8">
        <f t="shared" si="20"/>
        <v>63</v>
      </c>
      <c r="M65" s="9">
        <f t="shared" si="21"/>
        <v>6</v>
      </c>
      <c r="N65" s="11">
        <v>0</v>
      </c>
      <c r="O65" s="8">
        <f t="shared" si="22"/>
        <v>63</v>
      </c>
      <c r="P65" s="9">
        <f t="shared" si="23"/>
        <v>0</v>
      </c>
      <c r="Q65" s="11">
        <v>36</v>
      </c>
      <c r="R65" s="18">
        <f t="shared" si="24"/>
        <v>63</v>
      </c>
      <c r="S65" s="19">
        <f t="shared" si="25"/>
        <v>0</v>
      </c>
      <c r="T65" s="11">
        <v>6</v>
      </c>
      <c r="U65" s="8">
        <f t="shared" si="26"/>
        <v>60</v>
      </c>
      <c r="V65" s="9">
        <f t="shared" si="27"/>
        <v>6</v>
      </c>
    </row>
    <row r="66" spans="1:22" x14ac:dyDescent="0.2">
      <c r="A66" s="10">
        <v>195210</v>
      </c>
      <c r="B66" s="11">
        <v>6</v>
      </c>
      <c r="C66" s="8">
        <f t="shared" si="14"/>
        <v>65</v>
      </c>
      <c r="D66" s="9">
        <f t="shared" si="15"/>
        <v>6</v>
      </c>
      <c r="E66" s="11">
        <v>6</v>
      </c>
      <c r="F66" s="8">
        <f t="shared" si="16"/>
        <v>65</v>
      </c>
      <c r="G66" s="9">
        <f t="shared" si="17"/>
        <v>6</v>
      </c>
      <c r="H66" s="11">
        <v>66</v>
      </c>
      <c r="I66" s="8">
        <f t="shared" si="18"/>
        <v>65</v>
      </c>
      <c r="J66" s="9">
        <f t="shared" si="19"/>
        <v>6</v>
      </c>
      <c r="K66" s="11">
        <v>6</v>
      </c>
      <c r="L66" s="8">
        <f t="shared" si="20"/>
        <v>63</v>
      </c>
      <c r="M66" s="9">
        <f t="shared" si="21"/>
        <v>6</v>
      </c>
      <c r="N66" s="11">
        <v>0</v>
      </c>
      <c r="O66" s="8">
        <f t="shared" si="22"/>
        <v>63</v>
      </c>
      <c r="P66" s="9">
        <f t="shared" si="23"/>
        <v>0</v>
      </c>
      <c r="Q66" s="11">
        <v>36</v>
      </c>
      <c r="R66" s="18">
        <f t="shared" si="24"/>
        <v>63</v>
      </c>
      <c r="S66" s="19">
        <f t="shared" si="25"/>
        <v>0</v>
      </c>
      <c r="T66" s="11">
        <v>6</v>
      </c>
      <c r="U66" s="8">
        <f t="shared" si="26"/>
        <v>60</v>
      </c>
      <c r="V66" s="9">
        <f t="shared" si="27"/>
        <v>6</v>
      </c>
    </row>
    <row r="67" spans="1:22" x14ac:dyDescent="0.2">
      <c r="A67" s="10">
        <v>195211</v>
      </c>
      <c r="B67" s="11">
        <v>6</v>
      </c>
      <c r="C67" s="8">
        <f t="shared" si="14"/>
        <v>65</v>
      </c>
      <c r="D67" s="9">
        <f t="shared" si="15"/>
        <v>6</v>
      </c>
      <c r="E67" s="11">
        <v>6</v>
      </c>
      <c r="F67" s="8">
        <f t="shared" si="16"/>
        <v>65</v>
      </c>
      <c r="G67" s="9">
        <f t="shared" si="17"/>
        <v>6</v>
      </c>
      <c r="H67" s="11">
        <v>66</v>
      </c>
      <c r="I67" s="8">
        <f t="shared" si="18"/>
        <v>65</v>
      </c>
      <c r="J67" s="9">
        <f t="shared" si="19"/>
        <v>6</v>
      </c>
      <c r="K67" s="11">
        <v>6</v>
      </c>
      <c r="L67" s="8">
        <f t="shared" si="20"/>
        <v>63</v>
      </c>
      <c r="M67" s="9">
        <f t="shared" si="21"/>
        <v>6</v>
      </c>
      <c r="N67" s="11">
        <v>0</v>
      </c>
      <c r="O67" s="8">
        <f t="shared" si="22"/>
        <v>63</v>
      </c>
      <c r="P67" s="9">
        <f t="shared" si="23"/>
        <v>0</v>
      </c>
      <c r="Q67" s="11">
        <v>36</v>
      </c>
      <c r="R67" s="18">
        <f t="shared" si="24"/>
        <v>63</v>
      </c>
      <c r="S67" s="19">
        <f t="shared" si="25"/>
        <v>0</v>
      </c>
      <c r="T67" s="11">
        <v>6</v>
      </c>
      <c r="U67" s="8">
        <f t="shared" si="26"/>
        <v>60</v>
      </c>
      <c r="V67" s="9">
        <f t="shared" si="27"/>
        <v>6</v>
      </c>
    </row>
    <row r="68" spans="1:22" x14ac:dyDescent="0.2">
      <c r="A68" s="10">
        <v>195212</v>
      </c>
      <c r="B68" s="11">
        <v>6</v>
      </c>
      <c r="C68" s="8">
        <f t="shared" si="14"/>
        <v>65</v>
      </c>
      <c r="D68" s="9">
        <f t="shared" si="15"/>
        <v>6</v>
      </c>
      <c r="E68" s="11">
        <v>6</v>
      </c>
      <c r="F68" s="8">
        <f t="shared" si="16"/>
        <v>65</v>
      </c>
      <c r="G68" s="9">
        <f t="shared" si="17"/>
        <v>6</v>
      </c>
      <c r="H68" s="11">
        <v>66</v>
      </c>
      <c r="I68" s="8">
        <f t="shared" si="18"/>
        <v>65</v>
      </c>
      <c r="J68" s="9">
        <f t="shared" si="19"/>
        <v>6</v>
      </c>
      <c r="K68" s="11">
        <v>6</v>
      </c>
      <c r="L68" s="8">
        <f t="shared" si="20"/>
        <v>63</v>
      </c>
      <c r="M68" s="9">
        <f t="shared" si="21"/>
        <v>6</v>
      </c>
      <c r="N68" s="11">
        <v>0</v>
      </c>
      <c r="O68" s="8">
        <f t="shared" si="22"/>
        <v>63</v>
      </c>
      <c r="P68" s="9">
        <f t="shared" si="23"/>
        <v>0</v>
      </c>
      <c r="Q68" s="11">
        <v>36</v>
      </c>
      <c r="R68" s="18">
        <f t="shared" si="24"/>
        <v>63</v>
      </c>
      <c r="S68" s="19">
        <f t="shared" si="25"/>
        <v>0</v>
      </c>
      <c r="T68" s="11">
        <v>6</v>
      </c>
      <c r="U68" s="8">
        <f t="shared" si="26"/>
        <v>60</v>
      </c>
      <c r="V68" s="9">
        <f t="shared" si="27"/>
        <v>6</v>
      </c>
    </row>
    <row r="69" spans="1:22" x14ac:dyDescent="0.2">
      <c r="A69" s="12">
        <v>195300</v>
      </c>
      <c r="B69" s="11">
        <v>7</v>
      </c>
      <c r="C69" s="8">
        <f t="shared" ref="C69:C80" si="28">INT($B$3+(B69/12))</f>
        <v>65</v>
      </c>
      <c r="D69" s="9">
        <f t="shared" ref="D69:D80" si="29">MOD(B69,12)</f>
        <v>7</v>
      </c>
      <c r="E69" s="11">
        <v>7</v>
      </c>
      <c r="F69" s="8">
        <f t="shared" ref="F69:F80" si="30">INT($E$3+(E69/12))</f>
        <v>65</v>
      </c>
      <c r="G69" s="9">
        <f t="shared" ref="G69:G80" si="31">MOD(E69,12)</f>
        <v>7</v>
      </c>
      <c r="H69" s="11">
        <v>67</v>
      </c>
      <c r="I69" s="8">
        <f t="shared" ref="I69:I80" si="32">INT($H$3+(H69/12))</f>
        <v>65</v>
      </c>
      <c r="J69" s="9">
        <f t="shared" ref="J69:J80" si="33">MOD(H69,12)</f>
        <v>7</v>
      </c>
      <c r="K69" s="11">
        <v>7</v>
      </c>
      <c r="L69" s="8">
        <f t="shared" ref="L69:L80" si="34">INT($K$3+(K69/12))</f>
        <v>63</v>
      </c>
      <c r="M69" s="9">
        <f t="shared" ref="M69:M80" si="35">MOD(K69,12)</f>
        <v>7</v>
      </c>
      <c r="N69" s="11">
        <v>0</v>
      </c>
      <c r="O69" s="8">
        <f t="shared" ref="O69:O80" si="36">INT($N$3+(N69/12))</f>
        <v>63</v>
      </c>
      <c r="P69" s="9">
        <f t="shared" ref="P69:P80" si="37">MOD(N69,12)</f>
        <v>0</v>
      </c>
      <c r="Q69" s="11">
        <v>36</v>
      </c>
      <c r="R69" s="18">
        <f t="shared" ref="R69:R80" si="38">INT($Q$3+(Q69/12))</f>
        <v>63</v>
      </c>
      <c r="S69" s="19">
        <f t="shared" ref="S69:S80" si="39">MOD(Q69,12)</f>
        <v>0</v>
      </c>
      <c r="T69" s="11">
        <v>7</v>
      </c>
      <c r="U69" s="8">
        <f t="shared" ref="U69:U80" si="40">INT($T$3+(T69/12))</f>
        <v>60</v>
      </c>
      <c r="V69" s="9">
        <f t="shared" ref="V69:V80" si="41">MOD(T69,12)</f>
        <v>7</v>
      </c>
    </row>
    <row r="70" spans="1:22" x14ac:dyDescent="0.2">
      <c r="A70" s="12">
        <v>195400</v>
      </c>
      <c r="B70" s="11">
        <v>8</v>
      </c>
      <c r="C70" s="8">
        <f t="shared" si="28"/>
        <v>65</v>
      </c>
      <c r="D70" s="9">
        <f t="shared" si="29"/>
        <v>8</v>
      </c>
      <c r="E70" s="11">
        <v>8</v>
      </c>
      <c r="F70" s="8">
        <f t="shared" si="30"/>
        <v>65</v>
      </c>
      <c r="G70" s="9">
        <f t="shared" si="31"/>
        <v>8</v>
      </c>
      <c r="H70" s="11">
        <v>68</v>
      </c>
      <c r="I70" s="8">
        <f t="shared" si="32"/>
        <v>65</v>
      </c>
      <c r="J70" s="9">
        <f t="shared" si="33"/>
        <v>8</v>
      </c>
      <c r="K70" s="11">
        <v>8</v>
      </c>
      <c r="L70" s="8">
        <f t="shared" si="34"/>
        <v>63</v>
      </c>
      <c r="M70" s="9">
        <f t="shared" si="35"/>
        <v>8</v>
      </c>
      <c r="N70" s="11">
        <v>0</v>
      </c>
      <c r="O70" s="8">
        <f t="shared" si="36"/>
        <v>63</v>
      </c>
      <c r="P70" s="9">
        <f t="shared" si="37"/>
        <v>0</v>
      </c>
      <c r="Q70" s="11">
        <v>36</v>
      </c>
      <c r="R70" s="18">
        <f t="shared" si="38"/>
        <v>63</v>
      </c>
      <c r="S70" s="19">
        <f t="shared" si="39"/>
        <v>0</v>
      </c>
      <c r="T70" s="11">
        <v>8</v>
      </c>
      <c r="U70" s="8">
        <f t="shared" si="40"/>
        <v>60</v>
      </c>
      <c r="V70" s="9">
        <f t="shared" si="41"/>
        <v>8</v>
      </c>
    </row>
    <row r="71" spans="1:22" x14ac:dyDescent="0.2">
      <c r="A71" s="12">
        <v>195500</v>
      </c>
      <c r="B71" s="11">
        <v>9</v>
      </c>
      <c r="C71" s="8">
        <f t="shared" si="28"/>
        <v>65</v>
      </c>
      <c r="D71" s="9">
        <f t="shared" si="29"/>
        <v>9</v>
      </c>
      <c r="E71" s="11">
        <v>9</v>
      </c>
      <c r="F71" s="8">
        <f t="shared" si="30"/>
        <v>65</v>
      </c>
      <c r="G71" s="9">
        <f t="shared" si="31"/>
        <v>9</v>
      </c>
      <c r="H71" s="11">
        <v>69</v>
      </c>
      <c r="I71" s="8">
        <f t="shared" si="32"/>
        <v>65</v>
      </c>
      <c r="J71" s="9">
        <f t="shared" si="33"/>
        <v>9</v>
      </c>
      <c r="K71" s="11">
        <v>9</v>
      </c>
      <c r="L71" s="8">
        <f t="shared" si="34"/>
        <v>63</v>
      </c>
      <c r="M71" s="9">
        <f t="shared" si="35"/>
        <v>9</v>
      </c>
      <c r="N71" s="11">
        <v>0</v>
      </c>
      <c r="O71" s="8">
        <f t="shared" si="36"/>
        <v>63</v>
      </c>
      <c r="P71" s="9">
        <f t="shared" si="37"/>
        <v>0</v>
      </c>
      <c r="Q71" s="11">
        <v>36</v>
      </c>
      <c r="R71" s="18">
        <f t="shared" si="38"/>
        <v>63</v>
      </c>
      <c r="S71" s="19">
        <f t="shared" si="39"/>
        <v>0</v>
      </c>
      <c r="T71" s="11">
        <v>9</v>
      </c>
      <c r="U71" s="8">
        <f t="shared" si="40"/>
        <v>60</v>
      </c>
      <c r="V71" s="9">
        <f t="shared" si="41"/>
        <v>9</v>
      </c>
    </row>
    <row r="72" spans="1:22" x14ac:dyDescent="0.2">
      <c r="A72" s="12">
        <v>195600</v>
      </c>
      <c r="B72" s="11">
        <v>10</v>
      </c>
      <c r="C72" s="8">
        <f t="shared" si="28"/>
        <v>65</v>
      </c>
      <c r="D72" s="9">
        <f t="shared" si="29"/>
        <v>10</v>
      </c>
      <c r="E72" s="11">
        <v>10</v>
      </c>
      <c r="F72" s="8">
        <f t="shared" si="30"/>
        <v>65</v>
      </c>
      <c r="G72" s="9">
        <f t="shared" si="31"/>
        <v>10</v>
      </c>
      <c r="H72" s="11">
        <v>70</v>
      </c>
      <c r="I72" s="8">
        <f t="shared" si="32"/>
        <v>65</v>
      </c>
      <c r="J72" s="9">
        <f t="shared" si="33"/>
        <v>10</v>
      </c>
      <c r="K72" s="11">
        <v>10</v>
      </c>
      <c r="L72" s="8">
        <f t="shared" si="34"/>
        <v>63</v>
      </c>
      <c r="M72" s="9">
        <f t="shared" si="35"/>
        <v>10</v>
      </c>
      <c r="N72" s="11">
        <v>0</v>
      </c>
      <c r="O72" s="8">
        <f t="shared" si="36"/>
        <v>63</v>
      </c>
      <c r="P72" s="9">
        <f t="shared" si="37"/>
        <v>0</v>
      </c>
      <c r="Q72" s="11">
        <v>36</v>
      </c>
      <c r="R72" s="18">
        <f t="shared" si="38"/>
        <v>63</v>
      </c>
      <c r="S72" s="19">
        <f t="shared" si="39"/>
        <v>0</v>
      </c>
      <c r="T72" s="11">
        <v>10</v>
      </c>
      <c r="U72" s="8">
        <f t="shared" si="40"/>
        <v>60</v>
      </c>
      <c r="V72" s="9">
        <f t="shared" si="41"/>
        <v>10</v>
      </c>
    </row>
    <row r="73" spans="1:22" x14ac:dyDescent="0.2">
      <c r="A73" s="12">
        <v>195700</v>
      </c>
      <c r="B73" s="11">
        <v>11</v>
      </c>
      <c r="C73" s="8">
        <f t="shared" si="28"/>
        <v>65</v>
      </c>
      <c r="D73" s="9">
        <f t="shared" si="29"/>
        <v>11</v>
      </c>
      <c r="E73" s="11">
        <v>11</v>
      </c>
      <c r="F73" s="8">
        <f t="shared" si="30"/>
        <v>65</v>
      </c>
      <c r="G73" s="9">
        <f t="shared" si="31"/>
        <v>11</v>
      </c>
      <c r="H73" s="11">
        <v>71</v>
      </c>
      <c r="I73" s="8">
        <f t="shared" si="32"/>
        <v>65</v>
      </c>
      <c r="J73" s="9">
        <f t="shared" si="33"/>
        <v>11</v>
      </c>
      <c r="K73" s="11">
        <v>11</v>
      </c>
      <c r="L73" s="8">
        <f t="shared" si="34"/>
        <v>63</v>
      </c>
      <c r="M73" s="9">
        <f t="shared" si="35"/>
        <v>11</v>
      </c>
      <c r="N73" s="11">
        <v>0</v>
      </c>
      <c r="O73" s="8">
        <f t="shared" si="36"/>
        <v>63</v>
      </c>
      <c r="P73" s="9">
        <f t="shared" si="37"/>
        <v>0</v>
      </c>
      <c r="Q73" s="11">
        <v>36</v>
      </c>
      <c r="R73" s="18">
        <f t="shared" si="38"/>
        <v>63</v>
      </c>
      <c r="S73" s="19">
        <f t="shared" si="39"/>
        <v>0</v>
      </c>
      <c r="T73" s="11">
        <v>11</v>
      </c>
      <c r="U73" s="8">
        <f t="shared" si="40"/>
        <v>60</v>
      </c>
      <c r="V73" s="9">
        <f t="shared" si="41"/>
        <v>11</v>
      </c>
    </row>
    <row r="74" spans="1:22" x14ac:dyDescent="0.2">
      <c r="A74" s="12">
        <v>195800</v>
      </c>
      <c r="B74" s="11">
        <v>12</v>
      </c>
      <c r="C74" s="8">
        <f t="shared" si="28"/>
        <v>66</v>
      </c>
      <c r="D74" s="9">
        <f t="shared" si="29"/>
        <v>0</v>
      </c>
      <c r="E74" s="11">
        <v>12</v>
      </c>
      <c r="F74" s="8">
        <f t="shared" si="30"/>
        <v>66</v>
      </c>
      <c r="G74" s="9">
        <f t="shared" si="31"/>
        <v>0</v>
      </c>
      <c r="H74" s="11">
        <v>72</v>
      </c>
      <c r="I74" s="8">
        <f t="shared" si="32"/>
        <v>66</v>
      </c>
      <c r="J74" s="9">
        <f t="shared" si="33"/>
        <v>0</v>
      </c>
      <c r="K74" s="11">
        <v>12</v>
      </c>
      <c r="L74" s="8">
        <f t="shared" si="34"/>
        <v>64</v>
      </c>
      <c r="M74" s="9">
        <f t="shared" si="35"/>
        <v>0</v>
      </c>
      <c r="N74" s="11">
        <v>0</v>
      </c>
      <c r="O74" s="8">
        <f t="shared" si="36"/>
        <v>63</v>
      </c>
      <c r="P74" s="9">
        <f t="shared" si="37"/>
        <v>0</v>
      </c>
      <c r="Q74" s="11">
        <v>36</v>
      </c>
      <c r="R74" s="18">
        <f t="shared" si="38"/>
        <v>63</v>
      </c>
      <c r="S74" s="19">
        <f t="shared" si="39"/>
        <v>0</v>
      </c>
      <c r="T74" s="11">
        <v>12</v>
      </c>
      <c r="U74" s="8">
        <f t="shared" si="40"/>
        <v>61</v>
      </c>
      <c r="V74" s="9">
        <f t="shared" si="41"/>
        <v>0</v>
      </c>
    </row>
    <row r="75" spans="1:22" x14ac:dyDescent="0.2">
      <c r="A75" s="12">
        <v>195900</v>
      </c>
      <c r="B75" s="11">
        <v>14</v>
      </c>
      <c r="C75" s="8">
        <f t="shared" si="28"/>
        <v>66</v>
      </c>
      <c r="D75" s="9">
        <f t="shared" si="29"/>
        <v>2</v>
      </c>
      <c r="E75" s="11">
        <v>14</v>
      </c>
      <c r="F75" s="8">
        <f t="shared" si="30"/>
        <v>66</v>
      </c>
      <c r="G75" s="9">
        <f t="shared" si="31"/>
        <v>2</v>
      </c>
      <c r="H75" s="11">
        <v>74</v>
      </c>
      <c r="I75" s="8">
        <f t="shared" si="32"/>
        <v>66</v>
      </c>
      <c r="J75" s="9">
        <f t="shared" si="33"/>
        <v>2</v>
      </c>
      <c r="K75" s="11">
        <v>14</v>
      </c>
      <c r="L75" s="8">
        <f t="shared" si="34"/>
        <v>64</v>
      </c>
      <c r="M75" s="9">
        <f t="shared" si="35"/>
        <v>2</v>
      </c>
      <c r="N75" s="11">
        <v>0</v>
      </c>
      <c r="O75" s="8">
        <f t="shared" si="36"/>
        <v>63</v>
      </c>
      <c r="P75" s="9">
        <f t="shared" si="37"/>
        <v>0</v>
      </c>
      <c r="Q75" s="11">
        <v>36</v>
      </c>
      <c r="R75" s="18">
        <f t="shared" si="38"/>
        <v>63</v>
      </c>
      <c r="S75" s="19">
        <f t="shared" si="39"/>
        <v>0</v>
      </c>
      <c r="T75" s="11">
        <v>14</v>
      </c>
      <c r="U75" s="8">
        <f t="shared" si="40"/>
        <v>61</v>
      </c>
      <c r="V75" s="9">
        <f t="shared" si="41"/>
        <v>2</v>
      </c>
    </row>
    <row r="76" spans="1:22" x14ac:dyDescent="0.2">
      <c r="A76" s="12">
        <v>196000</v>
      </c>
      <c r="B76" s="11">
        <v>16</v>
      </c>
      <c r="C76" s="8">
        <f t="shared" si="28"/>
        <v>66</v>
      </c>
      <c r="D76" s="9">
        <f t="shared" si="29"/>
        <v>4</v>
      </c>
      <c r="E76" s="11">
        <v>16</v>
      </c>
      <c r="F76" s="8">
        <f t="shared" si="30"/>
        <v>66</v>
      </c>
      <c r="G76" s="9">
        <f t="shared" si="31"/>
        <v>4</v>
      </c>
      <c r="H76" s="11">
        <v>76</v>
      </c>
      <c r="I76" s="8">
        <f t="shared" si="32"/>
        <v>66</v>
      </c>
      <c r="J76" s="9">
        <f t="shared" si="33"/>
        <v>4</v>
      </c>
      <c r="K76" s="11">
        <v>16</v>
      </c>
      <c r="L76" s="8">
        <f t="shared" si="34"/>
        <v>64</v>
      </c>
      <c r="M76" s="9">
        <f t="shared" si="35"/>
        <v>4</v>
      </c>
      <c r="N76" s="11">
        <v>0</v>
      </c>
      <c r="O76" s="8">
        <f t="shared" si="36"/>
        <v>63</v>
      </c>
      <c r="P76" s="9">
        <f t="shared" si="37"/>
        <v>0</v>
      </c>
      <c r="Q76" s="11">
        <v>36</v>
      </c>
      <c r="R76" s="18">
        <f t="shared" si="38"/>
        <v>63</v>
      </c>
      <c r="S76" s="19">
        <f t="shared" si="39"/>
        <v>0</v>
      </c>
      <c r="T76" s="11">
        <v>16</v>
      </c>
      <c r="U76" s="8">
        <f t="shared" si="40"/>
        <v>61</v>
      </c>
      <c r="V76" s="9">
        <f t="shared" si="41"/>
        <v>4</v>
      </c>
    </row>
    <row r="77" spans="1:22" x14ac:dyDescent="0.2">
      <c r="A77" s="12">
        <v>196100</v>
      </c>
      <c r="B77" s="11">
        <v>18</v>
      </c>
      <c r="C77" s="8">
        <f t="shared" si="28"/>
        <v>66</v>
      </c>
      <c r="D77" s="9">
        <f t="shared" si="29"/>
        <v>6</v>
      </c>
      <c r="E77" s="11">
        <v>18</v>
      </c>
      <c r="F77" s="8">
        <f t="shared" si="30"/>
        <v>66</v>
      </c>
      <c r="G77" s="9">
        <f t="shared" si="31"/>
        <v>6</v>
      </c>
      <c r="H77" s="11">
        <v>78</v>
      </c>
      <c r="I77" s="8">
        <f t="shared" si="32"/>
        <v>66</v>
      </c>
      <c r="J77" s="9">
        <f t="shared" si="33"/>
        <v>6</v>
      </c>
      <c r="K77" s="11">
        <v>18</v>
      </c>
      <c r="L77" s="8">
        <f t="shared" si="34"/>
        <v>64</v>
      </c>
      <c r="M77" s="9">
        <f t="shared" si="35"/>
        <v>6</v>
      </c>
      <c r="N77" s="11">
        <v>0</v>
      </c>
      <c r="O77" s="8">
        <f t="shared" si="36"/>
        <v>63</v>
      </c>
      <c r="P77" s="9">
        <f t="shared" si="37"/>
        <v>0</v>
      </c>
      <c r="Q77" s="11">
        <v>36</v>
      </c>
      <c r="R77" s="18">
        <f t="shared" si="38"/>
        <v>63</v>
      </c>
      <c r="S77" s="19">
        <f t="shared" si="39"/>
        <v>0</v>
      </c>
      <c r="T77" s="11">
        <v>18</v>
      </c>
      <c r="U77" s="8">
        <f t="shared" si="40"/>
        <v>61</v>
      </c>
      <c r="V77" s="9">
        <f t="shared" si="41"/>
        <v>6</v>
      </c>
    </row>
    <row r="78" spans="1:22" x14ac:dyDescent="0.2">
      <c r="A78" s="12">
        <v>196200</v>
      </c>
      <c r="B78" s="11">
        <v>20</v>
      </c>
      <c r="C78" s="8">
        <f t="shared" si="28"/>
        <v>66</v>
      </c>
      <c r="D78" s="9">
        <f t="shared" si="29"/>
        <v>8</v>
      </c>
      <c r="E78" s="11">
        <v>20</v>
      </c>
      <c r="F78" s="8">
        <f t="shared" si="30"/>
        <v>66</v>
      </c>
      <c r="G78" s="9">
        <f t="shared" si="31"/>
        <v>8</v>
      </c>
      <c r="H78" s="11">
        <v>80</v>
      </c>
      <c r="I78" s="8">
        <f t="shared" si="32"/>
        <v>66</v>
      </c>
      <c r="J78" s="9">
        <f t="shared" si="33"/>
        <v>8</v>
      </c>
      <c r="K78" s="11">
        <v>20</v>
      </c>
      <c r="L78" s="8">
        <f t="shared" si="34"/>
        <v>64</v>
      </c>
      <c r="M78" s="9">
        <f t="shared" si="35"/>
        <v>8</v>
      </c>
      <c r="N78" s="11">
        <v>0</v>
      </c>
      <c r="O78" s="8">
        <f t="shared" si="36"/>
        <v>63</v>
      </c>
      <c r="P78" s="9">
        <f t="shared" si="37"/>
        <v>0</v>
      </c>
      <c r="Q78" s="11">
        <v>36</v>
      </c>
      <c r="R78" s="18">
        <f t="shared" si="38"/>
        <v>63</v>
      </c>
      <c r="S78" s="19">
        <f t="shared" si="39"/>
        <v>0</v>
      </c>
      <c r="T78" s="11">
        <v>20</v>
      </c>
      <c r="U78" s="8">
        <f t="shared" si="40"/>
        <v>61</v>
      </c>
      <c r="V78" s="9">
        <f t="shared" si="41"/>
        <v>8</v>
      </c>
    </row>
    <row r="79" spans="1:22" x14ac:dyDescent="0.2">
      <c r="A79" s="12">
        <v>196300</v>
      </c>
      <c r="B79" s="11">
        <v>22</v>
      </c>
      <c r="C79" s="8">
        <f t="shared" si="28"/>
        <v>66</v>
      </c>
      <c r="D79" s="9">
        <f t="shared" si="29"/>
        <v>10</v>
      </c>
      <c r="E79" s="11">
        <v>22</v>
      </c>
      <c r="F79" s="8">
        <f t="shared" si="30"/>
        <v>66</v>
      </c>
      <c r="G79" s="9">
        <f t="shared" si="31"/>
        <v>10</v>
      </c>
      <c r="H79" s="11">
        <v>82</v>
      </c>
      <c r="I79" s="8">
        <f t="shared" si="32"/>
        <v>66</v>
      </c>
      <c r="J79" s="9">
        <f t="shared" si="33"/>
        <v>10</v>
      </c>
      <c r="K79" s="11">
        <v>22</v>
      </c>
      <c r="L79" s="8">
        <f t="shared" si="34"/>
        <v>64</v>
      </c>
      <c r="M79" s="9">
        <f t="shared" si="35"/>
        <v>10</v>
      </c>
      <c r="N79" s="11">
        <v>0</v>
      </c>
      <c r="O79" s="8">
        <f t="shared" si="36"/>
        <v>63</v>
      </c>
      <c r="P79" s="9">
        <f t="shared" si="37"/>
        <v>0</v>
      </c>
      <c r="Q79" s="11">
        <v>36</v>
      </c>
      <c r="R79" s="18">
        <f t="shared" si="38"/>
        <v>63</v>
      </c>
      <c r="S79" s="19">
        <f t="shared" si="39"/>
        <v>0</v>
      </c>
      <c r="T79" s="11">
        <v>22</v>
      </c>
      <c r="U79" s="8">
        <f t="shared" si="40"/>
        <v>61</v>
      </c>
      <c r="V79" s="9">
        <f t="shared" si="41"/>
        <v>10</v>
      </c>
    </row>
    <row r="80" spans="1:22" ht="13.5" thickBot="1" x14ac:dyDescent="0.25">
      <c r="A80" s="12">
        <v>196400</v>
      </c>
      <c r="B80" s="20">
        <v>24</v>
      </c>
      <c r="C80" s="21">
        <f t="shared" si="28"/>
        <v>67</v>
      </c>
      <c r="D80" s="22">
        <f t="shared" si="29"/>
        <v>0</v>
      </c>
      <c r="E80" s="20">
        <v>24</v>
      </c>
      <c r="F80" s="21">
        <f t="shared" si="30"/>
        <v>67</v>
      </c>
      <c r="G80" s="22">
        <f t="shared" si="31"/>
        <v>0</v>
      </c>
      <c r="H80" s="20">
        <v>84</v>
      </c>
      <c r="I80" s="21">
        <f t="shared" si="32"/>
        <v>67</v>
      </c>
      <c r="J80" s="22">
        <f t="shared" si="33"/>
        <v>0</v>
      </c>
      <c r="K80" s="20">
        <v>24</v>
      </c>
      <c r="L80" s="21">
        <f t="shared" si="34"/>
        <v>65</v>
      </c>
      <c r="M80" s="22">
        <f t="shared" si="35"/>
        <v>0</v>
      </c>
      <c r="N80" s="20">
        <v>0</v>
      </c>
      <c r="O80" s="21">
        <f t="shared" si="36"/>
        <v>63</v>
      </c>
      <c r="P80" s="22">
        <f t="shared" si="37"/>
        <v>0</v>
      </c>
      <c r="Q80" s="20">
        <v>36</v>
      </c>
      <c r="R80" s="23">
        <f t="shared" si="38"/>
        <v>63</v>
      </c>
      <c r="S80" s="24">
        <f t="shared" si="39"/>
        <v>0</v>
      </c>
      <c r="T80" s="20">
        <v>24</v>
      </c>
      <c r="U80" s="21">
        <f t="shared" si="40"/>
        <v>62</v>
      </c>
      <c r="V80" s="22">
        <f t="shared" si="41"/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workbookViewId="0">
      <selection activeCell="B2" sqref="B2"/>
    </sheetView>
  </sheetViews>
  <sheetFormatPr baseColWidth="10" defaultRowHeight="12.75" x14ac:dyDescent="0.2"/>
  <cols>
    <col min="1" max="1" width="3.140625" customWidth="1"/>
    <col min="2" max="2" width="27.42578125" bestFit="1" customWidth="1"/>
    <col min="3" max="3" width="19.7109375" bestFit="1" customWidth="1"/>
    <col min="4" max="4" width="13.140625" bestFit="1" customWidth="1"/>
  </cols>
  <sheetData>
    <row r="1" spans="2:9" x14ac:dyDescent="0.2">
      <c r="B1" s="32" t="s">
        <v>407</v>
      </c>
      <c r="H1" s="43"/>
      <c r="I1" s="43"/>
    </row>
    <row r="2" spans="2:9" x14ac:dyDescent="0.2">
      <c r="B2" s="33" t="s">
        <v>408</v>
      </c>
      <c r="C2" s="33" t="s">
        <v>409</v>
      </c>
      <c r="D2" s="33" t="s">
        <v>410</v>
      </c>
      <c r="H2" s="43"/>
      <c r="I2" s="43"/>
    </row>
    <row r="3" spans="2:9" x14ac:dyDescent="0.2">
      <c r="B3" t="s">
        <v>1</v>
      </c>
      <c r="C3" s="34" t="s">
        <v>411</v>
      </c>
      <c r="D3" s="34">
        <v>2</v>
      </c>
      <c r="H3" s="43"/>
      <c r="I3" s="43"/>
    </row>
    <row r="4" spans="2:9" x14ac:dyDescent="0.2">
      <c r="B4" t="s">
        <v>2</v>
      </c>
      <c r="C4" s="34" t="s">
        <v>412</v>
      </c>
      <c r="D4" s="34">
        <v>5</v>
      </c>
      <c r="H4" s="43"/>
      <c r="I4" s="43"/>
    </row>
    <row r="5" spans="2:9" x14ac:dyDescent="0.2">
      <c r="B5" t="s">
        <v>3</v>
      </c>
      <c r="C5" s="34" t="s">
        <v>413</v>
      </c>
      <c r="D5" s="34">
        <v>8</v>
      </c>
      <c r="H5" s="43"/>
      <c r="I5" s="43"/>
    </row>
    <row r="6" spans="2:9" x14ac:dyDescent="0.2">
      <c r="B6" t="s">
        <v>4</v>
      </c>
      <c r="C6" s="34" t="s">
        <v>414</v>
      </c>
      <c r="D6" s="34">
        <v>11</v>
      </c>
      <c r="H6" s="43"/>
      <c r="I6" s="43"/>
    </row>
    <row r="7" spans="2:9" x14ac:dyDescent="0.2">
      <c r="B7" t="s">
        <v>5</v>
      </c>
      <c r="C7" s="34" t="s">
        <v>415</v>
      </c>
      <c r="D7" s="34">
        <v>14</v>
      </c>
      <c r="H7" s="43"/>
      <c r="I7" s="43"/>
    </row>
    <row r="8" spans="2:9" x14ac:dyDescent="0.2">
      <c r="B8" t="s">
        <v>6</v>
      </c>
      <c r="C8" s="34" t="s">
        <v>416</v>
      </c>
      <c r="D8" s="34">
        <v>17</v>
      </c>
      <c r="H8" s="43"/>
      <c r="I8" s="43"/>
    </row>
    <row r="9" spans="2:9" x14ac:dyDescent="0.2">
      <c r="B9" t="s">
        <v>7</v>
      </c>
      <c r="C9" s="34" t="s">
        <v>417</v>
      </c>
      <c r="D9" s="34">
        <v>20</v>
      </c>
      <c r="H9" s="43"/>
      <c r="I9" s="43"/>
    </row>
    <row r="10" spans="2:9" x14ac:dyDescent="0.2">
      <c r="H10" s="43"/>
      <c r="I10" s="43"/>
    </row>
    <row r="11" spans="2:9" x14ac:dyDescent="0.2">
      <c r="C11" s="34" t="s">
        <v>418</v>
      </c>
      <c r="D11" s="35">
        <v>18994</v>
      </c>
      <c r="H11" s="43"/>
      <c r="I11" s="43"/>
    </row>
    <row r="12" spans="2:9" x14ac:dyDescent="0.2">
      <c r="H12" s="43"/>
      <c r="I12" s="43"/>
    </row>
    <row r="13" spans="2:9" x14ac:dyDescent="0.2">
      <c r="B13" s="32" t="s">
        <v>419</v>
      </c>
      <c r="H13" s="43"/>
      <c r="I13" s="43"/>
    </row>
    <row r="14" spans="2:9" x14ac:dyDescent="0.2">
      <c r="B14" s="33" t="s">
        <v>408</v>
      </c>
      <c r="C14" s="33" t="s">
        <v>409</v>
      </c>
      <c r="D14" s="33" t="s">
        <v>410</v>
      </c>
      <c r="H14" s="43"/>
      <c r="I14" s="43"/>
    </row>
    <row r="15" spans="2:9" x14ac:dyDescent="0.2">
      <c r="B15" t="s">
        <v>12</v>
      </c>
      <c r="C15" s="34" t="s">
        <v>420</v>
      </c>
      <c r="D15" s="34">
        <v>1</v>
      </c>
      <c r="H15" s="43"/>
      <c r="I15" s="43"/>
    </row>
    <row r="16" spans="2:9" x14ac:dyDescent="0.2">
      <c r="B16" t="s">
        <v>13</v>
      </c>
      <c r="C16" s="34" t="s">
        <v>421</v>
      </c>
      <c r="D16" s="34">
        <v>2</v>
      </c>
      <c r="H16" s="43"/>
      <c r="I16" s="43"/>
    </row>
    <row r="17" spans="2:9" x14ac:dyDescent="0.2">
      <c r="B17" t="s">
        <v>14</v>
      </c>
      <c r="C17" s="34" t="s">
        <v>422</v>
      </c>
      <c r="D17" s="34">
        <v>3</v>
      </c>
      <c r="H17" s="43"/>
      <c r="I17" s="43"/>
    </row>
    <row r="18" spans="2:9" x14ac:dyDescent="0.2">
      <c r="B18" t="s">
        <v>15</v>
      </c>
      <c r="C18" s="34" t="s">
        <v>423</v>
      </c>
      <c r="D18" s="34">
        <v>4</v>
      </c>
      <c r="H18" s="43"/>
      <c r="I18" s="43"/>
    </row>
    <row r="19" spans="2:9" x14ac:dyDescent="0.2">
      <c r="B19" t="s">
        <v>16</v>
      </c>
      <c r="C19" s="34" t="s">
        <v>424</v>
      </c>
      <c r="D19" s="34">
        <v>5</v>
      </c>
      <c r="H19" s="43"/>
      <c r="I19" s="43"/>
    </row>
    <row r="20" spans="2:9" x14ac:dyDescent="0.2">
      <c r="B20" t="s">
        <v>17</v>
      </c>
      <c r="C20" s="34" t="s">
        <v>444</v>
      </c>
      <c r="D20" s="34">
        <v>6</v>
      </c>
      <c r="H20" s="43"/>
      <c r="I20" s="43"/>
    </row>
    <row r="21" spans="2:9" x14ac:dyDescent="0.2">
      <c r="B21" t="s">
        <v>18</v>
      </c>
      <c r="C21" s="34" t="s">
        <v>445</v>
      </c>
      <c r="D21" s="34">
        <v>7</v>
      </c>
      <c r="H21" s="43"/>
      <c r="I21" s="43"/>
    </row>
    <row r="22" spans="2:9" x14ac:dyDescent="0.2">
      <c r="B22" t="s">
        <v>425</v>
      </c>
      <c r="C22" s="34" t="s">
        <v>426</v>
      </c>
      <c r="D22" s="34">
        <v>8</v>
      </c>
      <c r="H22" s="43"/>
      <c r="I22" s="43"/>
    </row>
    <row r="23" spans="2:9" x14ac:dyDescent="0.2">
      <c r="B23" t="s">
        <v>20</v>
      </c>
      <c r="C23" s="34" t="s">
        <v>427</v>
      </c>
      <c r="D23" s="34">
        <v>9</v>
      </c>
      <c r="H23" s="43"/>
      <c r="I23" s="43"/>
    </row>
    <row r="24" spans="2:9" x14ac:dyDescent="0.2">
      <c r="B24" t="s">
        <v>21</v>
      </c>
      <c r="C24" s="34" t="s">
        <v>428</v>
      </c>
      <c r="D24" s="34">
        <v>10</v>
      </c>
      <c r="H24" s="43"/>
      <c r="I24" s="43"/>
    </row>
    <row r="25" spans="2:9" x14ac:dyDescent="0.2">
      <c r="B25" t="s">
        <v>22</v>
      </c>
      <c r="C25" s="34" t="s">
        <v>429</v>
      </c>
      <c r="D25" s="34">
        <v>11</v>
      </c>
      <c r="H25" s="43"/>
      <c r="I25" s="43"/>
    </row>
    <row r="26" spans="2:9" x14ac:dyDescent="0.2">
      <c r="B26" t="s">
        <v>430</v>
      </c>
      <c r="C26" s="34" t="s">
        <v>431</v>
      </c>
      <c r="D26" s="34">
        <v>12</v>
      </c>
      <c r="H26" s="43"/>
      <c r="I26" s="43"/>
    </row>
    <row r="27" spans="2:9" x14ac:dyDescent="0.2">
      <c r="B27" t="s">
        <v>432</v>
      </c>
      <c r="C27" s="34" t="s">
        <v>433</v>
      </c>
      <c r="D27" s="34">
        <v>14</v>
      </c>
      <c r="H27" s="43"/>
      <c r="I27" s="43"/>
    </row>
    <row r="28" spans="2:9" x14ac:dyDescent="0.2">
      <c r="B28" t="s">
        <v>434</v>
      </c>
      <c r="C28" s="34" t="s">
        <v>435</v>
      </c>
      <c r="D28" s="34">
        <v>15</v>
      </c>
      <c r="H28" s="43"/>
      <c r="I28" s="43"/>
    </row>
    <row r="29" spans="2:9" x14ac:dyDescent="0.2">
      <c r="B29" t="s">
        <v>436</v>
      </c>
      <c r="C29" s="34" t="s">
        <v>437</v>
      </c>
      <c r="D29" s="34">
        <v>16</v>
      </c>
      <c r="H29" s="43"/>
      <c r="I29" s="43"/>
    </row>
    <row r="30" spans="2:9" x14ac:dyDescent="0.2">
      <c r="B30" t="s">
        <v>438</v>
      </c>
      <c r="C30" s="34" t="s">
        <v>439</v>
      </c>
      <c r="D30" s="34">
        <v>17</v>
      </c>
      <c r="H30" s="43"/>
      <c r="I30" s="43"/>
    </row>
    <row r="31" spans="2:9" x14ac:dyDescent="0.2">
      <c r="B31" t="s">
        <v>434</v>
      </c>
      <c r="C31" s="34" t="s">
        <v>440</v>
      </c>
      <c r="D31" s="34">
        <v>18</v>
      </c>
      <c r="H31" s="43"/>
      <c r="I31" s="43"/>
    </row>
    <row r="32" spans="2:9" x14ac:dyDescent="0.2">
      <c r="B32" t="s">
        <v>436</v>
      </c>
      <c r="C32" s="34" t="s">
        <v>441</v>
      </c>
      <c r="D32" s="34">
        <v>19</v>
      </c>
      <c r="H32" s="43"/>
      <c r="I32" s="43"/>
    </row>
    <row r="33" spans="8:9" x14ac:dyDescent="0.2">
      <c r="H33" s="43"/>
      <c r="I33" s="43"/>
    </row>
    <row r="34" spans="8:9" x14ac:dyDescent="0.2">
      <c r="H34" s="43"/>
      <c r="I34" s="43"/>
    </row>
    <row r="35" spans="8:9" x14ac:dyDescent="0.2">
      <c r="H35" s="43"/>
      <c r="I35" s="43"/>
    </row>
  </sheetData>
  <phoneticPr fontId="7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35</vt:i4>
      </vt:variant>
    </vt:vector>
  </HeadingPairs>
  <TitlesOfParts>
    <vt:vector size="39" baseType="lpstr">
      <vt:lpstr>Beschäftigter</vt:lpstr>
      <vt:lpstr>Liste</vt:lpstr>
      <vt:lpstr>Parameter</vt:lpstr>
      <vt:lpstr>System</vt:lpstr>
      <vt:lpstr>Alter_frueh_x</vt:lpstr>
      <vt:lpstr>Alter_o_x</vt:lpstr>
      <vt:lpstr>Ausnahme_frueh_x</vt:lpstr>
      <vt:lpstr>Ausnahme_o_x</vt:lpstr>
      <vt:lpstr>bes._langjährig_Versicherter</vt:lpstr>
      <vt:lpstr>bes_langj_Vers_x</vt:lpstr>
      <vt:lpstr>Frueh_Zugang_x</vt:lpstr>
      <vt:lpstr>GdB</vt:lpstr>
      <vt:lpstr>GdB_x</vt:lpstr>
      <vt:lpstr>Geburtstag</vt:lpstr>
      <vt:lpstr>Geburtstag_x</vt:lpstr>
      <vt:lpstr>Geschlecht</vt:lpstr>
      <vt:lpstr>Geschlecht_x</vt:lpstr>
      <vt:lpstr>Langj_Vers_x</vt:lpstr>
      <vt:lpstr>langjhrg_Versicherte</vt:lpstr>
      <vt:lpstr>Monat_x</vt:lpstr>
      <vt:lpstr>Nachname_x</vt:lpstr>
      <vt:lpstr>Para_Frauen</vt:lpstr>
      <vt:lpstr>Para_Frauen_Vorz</vt:lpstr>
      <vt:lpstr>Para_Langj_Vers</vt:lpstr>
      <vt:lpstr>Para_Regel</vt:lpstr>
      <vt:lpstr>Para_Schwebi</vt:lpstr>
      <vt:lpstr>Para_Schwebi_Vorz</vt:lpstr>
      <vt:lpstr>Para_Vorz_Zug</vt:lpstr>
      <vt:lpstr>Parameterliste</vt:lpstr>
      <vt:lpstr>PrsNr</vt:lpstr>
      <vt:lpstr>PrsNr_x</vt:lpstr>
      <vt:lpstr>Rente_o_Abschl_x</vt:lpstr>
      <vt:lpstr>Liste!Rente67_Daten</vt:lpstr>
      <vt:lpstr>SB_plus</vt:lpstr>
      <vt:lpstr>SB_x</vt:lpstr>
      <vt:lpstr>Sprungdatum</vt:lpstr>
      <vt:lpstr>Stellenbez_x</vt:lpstr>
      <vt:lpstr>Stellenschl_x</vt:lpstr>
      <vt:lpstr>Vorname_x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Paatz</dc:creator>
  <cp:lastModifiedBy>Egbert Jeschke</cp:lastModifiedBy>
  <cp:lastPrinted>2009-11-20T09:22:58Z</cp:lastPrinted>
  <dcterms:created xsi:type="dcterms:W3CDTF">2009-10-05T15:03:20Z</dcterms:created>
  <dcterms:modified xsi:type="dcterms:W3CDTF">2012-05-29T15:29:01Z</dcterms:modified>
</cp:coreProperties>
</file>