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4325" windowHeight="1800"/>
  </bookViews>
  <sheets>
    <sheet name="Cockpit" sheetId="3" r:id="rId1"/>
    <sheet name="DBKriterien" sheetId="2" r:id="rId2"/>
    <sheet name="Datenimport" sheetId="1" r:id="rId3"/>
  </sheets>
  <definedNames>
    <definedName name="Daten">Datenimport!$A$1:$R$200</definedName>
    <definedName name="Rentenalter">DBKriterien!$B$1</definedName>
    <definedName name="Rohdaten" localSheetId="2">Datenimport!$A$1:$L$200</definedName>
    <definedName name="Zeitraum">Cockpit!$A$3</definedName>
    <definedName name="ZEnde">DATE(Zeitraum,12,31)</definedName>
    <definedName name="ZStart">DATE(Zeitraum,1,1 )</definedName>
  </definedNames>
  <calcPr calcId="144525"/>
</workbook>
</file>

<file path=xl/calcChain.xml><?xml version="1.0" encoding="utf-8"?>
<calcChain xmlns="http://schemas.openxmlformats.org/spreadsheetml/2006/main">
  <c r="P14" i="3" l="1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B14" i="3"/>
  <c r="A8" i="3"/>
  <c r="A7" i="3"/>
  <c r="A10" i="3"/>
  <c r="A9" i="3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M3" i="1"/>
  <c r="O3" i="1" s="1"/>
  <c r="P3" i="1" s="1"/>
  <c r="M4" i="1"/>
  <c r="O4" i="1" s="1"/>
  <c r="P4" i="1" s="1"/>
  <c r="M5" i="1"/>
  <c r="O5" i="1" s="1"/>
  <c r="P5" i="1" s="1"/>
  <c r="M6" i="1"/>
  <c r="O6" i="1" s="1"/>
  <c r="P6" i="1" s="1"/>
  <c r="M7" i="1"/>
  <c r="O7" i="1" s="1"/>
  <c r="P7" i="1" s="1"/>
  <c r="M8" i="1"/>
  <c r="O8" i="1" s="1"/>
  <c r="P8" i="1" s="1"/>
  <c r="M9" i="1"/>
  <c r="O9" i="1" s="1"/>
  <c r="P9" i="1" s="1"/>
  <c r="M10" i="1"/>
  <c r="O10" i="1" s="1"/>
  <c r="P10" i="1" s="1"/>
  <c r="M11" i="1"/>
  <c r="O11" i="1" s="1"/>
  <c r="P11" i="1" s="1"/>
  <c r="M12" i="1"/>
  <c r="O12" i="1" s="1"/>
  <c r="P12" i="1" s="1"/>
  <c r="M13" i="1"/>
  <c r="O13" i="1" s="1"/>
  <c r="P13" i="1" s="1"/>
  <c r="M14" i="1"/>
  <c r="O14" i="1" s="1"/>
  <c r="P14" i="1" s="1"/>
  <c r="M15" i="1"/>
  <c r="O15" i="1" s="1"/>
  <c r="P15" i="1" s="1"/>
  <c r="M16" i="1"/>
  <c r="O16" i="1" s="1"/>
  <c r="P16" i="1" s="1"/>
  <c r="M17" i="1"/>
  <c r="O17" i="1" s="1"/>
  <c r="P17" i="1" s="1"/>
  <c r="M18" i="1"/>
  <c r="O18" i="1" s="1"/>
  <c r="P18" i="1" s="1"/>
  <c r="M19" i="1"/>
  <c r="O19" i="1" s="1"/>
  <c r="P19" i="1" s="1"/>
  <c r="M20" i="1"/>
  <c r="O20" i="1" s="1"/>
  <c r="P20" i="1" s="1"/>
  <c r="M21" i="1"/>
  <c r="O21" i="1" s="1"/>
  <c r="P21" i="1" s="1"/>
  <c r="M22" i="1"/>
  <c r="O22" i="1" s="1"/>
  <c r="P22" i="1" s="1"/>
  <c r="M23" i="1"/>
  <c r="O23" i="1" s="1"/>
  <c r="P23" i="1" s="1"/>
  <c r="M24" i="1"/>
  <c r="O24" i="1" s="1"/>
  <c r="P24" i="1" s="1"/>
  <c r="M25" i="1"/>
  <c r="O25" i="1" s="1"/>
  <c r="P25" i="1" s="1"/>
  <c r="M26" i="1"/>
  <c r="O26" i="1" s="1"/>
  <c r="P26" i="1" s="1"/>
  <c r="M27" i="1"/>
  <c r="O27" i="1" s="1"/>
  <c r="P27" i="1" s="1"/>
  <c r="M28" i="1"/>
  <c r="O28" i="1" s="1"/>
  <c r="P28" i="1" s="1"/>
  <c r="M29" i="1"/>
  <c r="O29" i="1" s="1"/>
  <c r="P29" i="1" s="1"/>
  <c r="M30" i="1"/>
  <c r="O30" i="1" s="1"/>
  <c r="P30" i="1" s="1"/>
  <c r="M31" i="1"/>
  <c r="O31" i="1" s="1"/>
  <c r="P31" i="1" s="1"/>
  <c r="M32" i="1"/>
  <c r="O32" i="1" s="1"/>
  <c r="P32" i="1" s="1"/>
  <c r="M33" i="1"/>
  <c r="O33" i="1" s="1"/>
  <c r="P33" i="1" s="1"/>
  <c r="M34" i="1"/>
  <c r="O34" i="1" s="1"/>
  <c r="P34" i="1" s="1"/>
  <c r="M35" i="1"/>
  <c r="O35" i="1" s="1"/>
  <c r="P35" i="1" s="1"/>
  <c r="M36" i="1"/>
  <c r="O36" i="1" s="1"/>
  <c r="P36" i="1" s="1"/>
  <c r="M37" i="1"/>
  <c r="O37" i="1" s="1"/>
  <c r="P37" i="1" s="1"/>
  <c r="M38" i="1"/>
  <c r="O38" i="1" s="1"/>
  <c r="P38" i="1" s="1"/>
  <c r="M39" i="1"/>
  <c r="O39" i="1" s="1"/>
  <c r="P39" i="1" s="1"/>
  <c r="M40" i="1"/>
  <c r="O40" i="1" s="1"/>
  <c r="P40" i="1" s="1"/>
  <c r="M41" i="1"/>
  <c r="O41" i="1" s="1"/>
  <c r="P41" i="1" s="1"/>
  <c r="M42" i="1"/>
  <c r="O42" i="1" s="1"/>
  <c r="P42" i="1" s="1"/>
  <c r="M43" i="1"/>
  <c r="O43" i="1" s="1"/>
  <c r="P43" i="1" s="1"/>
  <c r="M44" i="1"/>
  <c r="O44" i="1" s="1"/>
  <c r="P44" i="1" s="1"/>
  <c r="M45" i="1"/>
  <c r="O45" i="1" s="1"/>
  <c r="P45" i="1" s="1"/>
  <c r="M46" i="1"/>
  <c r="O46" i="1" s="1"/>
  <c r="P46" i="1" s="1"/>
  <c r="M47" i="1"/>
  <c r="O47" i="1" s="1"/>
  <c r="P47" i="1" s="1"/>
  <c r="M48" i="1"/>
  <c r="O48" i="1" s="1"/>
  <c r="P48" i="1" s="1"/>
  <c r="M49" i="1"/>
  <c r="O49" i="1" s="1"/>
  <c r="P49" i="1" s="1"/>
  <c r="M50" i="1"/>
  <c r="O50" i="1" s="1"/>
  <c r="P50" i="1" s="1"/>
  <c r="M51" i="1"/>
  <c r="O51" i="1" s="1"/>
  <c r="P51" i="1" s="1"/>
  <c r="M52" i="1"/>
  <c r="O52" i="1" s="1"/>
  <c r="P52" i="1" s="1"/>
  <c r="M53" i="1"/>
  <c r="O53" i="1" s="1"/>
  <c r="P53" i="1" s="1"/>
  <c r="M54" i="1"/>
  <c r="O54" i="1" s="1"/>
  <c r="P54" i="1" s="1"/>
  <c r="M55" i="1"/>
  <c r="O55" i="1" s="1"/>
  <c r="P55" i="1" s="1"/>
  <c r="M56" i="1"/>
  <c r="O56" i="1" s="1"/>
  <c r="P56" i="1" s="1"/>
  <c r="M57" i="1"/>
  <c r="O57" i="1" s="1"/>
  <c r="P57" i="1" s="1"/>
  <c r="M58" i="1"/>
  <c r="O58" i="1" s="1"/>
  <c r="P58" i="1" s="1"/>
  <c r="M59" i="1"/>
  <c r="O59" i="1" s="1"/>
  <c r="P59" i="1" s="1"/>
  <c r="M60" i="1"/>
  <c r="O60" i="1" s="1"/>
  <c r="P60" i="1" s="1"/>
  <c r="M61" i="1"/>
  <c r="O61" i="1" s="1"/>
  <c r="P61" i="1" s="1"/>
  <c r="M62" i="1"/>
  <c r="O62" i="1" s="1"/>
  <c r="P62" i="1" s="1"/>
  <c r="M63" i="1"/>
  <c r="O63" i="1" s="1"/>
  <c r="P63" i="1" s="1"/>
  <c r="M64" i="1"/>
  <c r="O64" i="1" s="1"/>
  <c r="P64" i="1" s="1"/>
  <c r="M65" i="1"/>
  <c r="O65" i="1" s="1"/>
  <c r="P65" i="1" s="1"/>
  <c r="M66" i="1"/>
  <c r="O66" i="1" s="1"/>
  <c r="P66" i="1" s="1"/>
  <c r="M67" i="1"/>
  <c r="O67" i="1" s="1"/>
  <c r="P67" i="1" s="1"/>
  <c r="M68" i="1"/>
  <c r="O68" i="1" s="1"/>
  <c r="P68" i="1" s="1"/>
  <c r="M69" i="1"/>
  <c r="O69" i="1" s="1"/>
  <c r="P69" i="1" s="1"/>
  <c r="M70" i="1"/>
  <c r="O70" i="1" s="1"/>
  <c r="P70" i="1" s="1"/>
  <c r="M71" i="1"/>
  <c r="O71" i="1" s="1"/>
  <c r="P71" i="1" s="1"/>
  <c r="M72" i="1"/>
  <c r="O72" i="1" s="1"/>
  <c r="P72" i="1" s="1"/>
  <c r="M73" i="1"/>
  <c r="O73" i="1" s="1"/>
  <c r="P73" i="1" s="1"/>
  <c r="M74" i="1"/>
  <c r="O74" i="1" s="1"/>
  <c r="P74" i="1" s="1"/>
  <c r="M75" i="1"/>
  <c r="O75" i="1" s="1"/>
  <c r="P75" i="1" s="1"/>
  <c r="M76" i="1"/>
  <c r="O76" i="1" s="1"/>
  <c r="P76" i="1" s="1"/>
  <c r="M77" i="1"/>
  <c r="O77" i="1" s="1"/>
  <c r="P77" i="1" s="1"/>
  <c r="M78" i="1"/>
  <c r="O78" i="1" s="1"/>
  <c r="P78" i="1" s="1"/>
  <c r="M79" i="1"/>
  <c r="O79" i="1" s="1"/>
  <c r="P79" i="1" s="1"/>
  <c r="M80" i="1"/>
  <c r="O80" i="1" s="1"/>
  <c r="P80" i="1" s="1"/>
  <c r="M81" i="1"/>
  <c r="O81" i="1" s="1"/>
  <c r="P81" i="1" s="1"/>
  <c r="M82" i="1"/>
  <c r="O82" i="1" s="1"/>
  <c r="P82" i="1" s="1"/>
  <c r="M83" i="1"/>
  <c r="O83" i="1" s="1"/>
  <c r="P83" i="1" s="1"/>
  <c r="M84" i="1"/>
  <c r="O84" i="1" s="1"/>
  <c r="P84" i="1" s="1"/>
  <c r="M85" i="1"/>
  <c r="O85" i="1" s="1"/>
  <c r="P85" i="1" s="1"/>
  <c r="M86" i="1"/>
  <c r="O86" i="1" s="1"/>
  <c r="P86" i="1" s="1"/>
  <c r="M87" i="1"/>
  <c r="O87" i="1" s="1"/>
  <c r="P87" i="1" s="1"/>
  <c r="M88" i="1"/>
  <c r="O88" i="1" s="1"/>
  <c r="P88" i="1" s="1"/>
  <c r="M89" i="1"/>
  <c r="O89" i="1" s="1"/>
  <c r="P89" i="1" s="1"/>
  <c r="M90" i="1"/>
  <c r="O90" i="1" s="1"/>
  <c r="P90" i="1" s="1"/>
  <c r="M91" i="1"/>
  <c r="O91" i="1" s="1"/>
  <c r="P91" i="1" s="1"/>
  <c r="M92" i="1"/>
  <c r="O92" i="1" s="1"/>
  <c r="P92" i="1" s="1"/>
  <c r="M93" i="1"/>
  <c r="O93" i="1" s="1"/>
  <c r="P93" i="1" s="1"/>
  <c r="M94" i="1"/>
  <c r="O94" i="1" s="1"/>
  <c r="P94" i="1" s="1"/>
  <c r="M95" i="1"/>
  <c r="O95" i="1" s="1"/>
  <c r="P95" i="1" s="1"/>
  <c r="M96" i="1"/>
  <c r="O96" i="1" s="1"/>
  <c r="P96" i="1" s="1"/>
  <c r="M97" i="1"/>
  <c r="O97" i="1" s="1"/>
  <c r="P97" i="1" s="1"/>
  <c r="M98" i="1"/>
  <c r="O98" i="1" s="1"/>
  <c r="P98" i="1" s="1"/>
  <c r="M99" i="1"/>
  <c r="O99" i="1" s="1"/>
  <c r="P99" i="1" s="1"/>
  <c r="M100" i="1"/>
  <c r="O100" i="1" s="1"/>
  <c r="P100" i="1" s="1"/>
  <c r="M101" i="1"/>
  <c r="O101" i="1" s="1"/>
  <c r="P101" i="1" s="1"/>
  <c r="M102" i="1"/>
  <c r="O102" i="1" s="1"/>
  <c r="P102" i="1" s="1"/>
  <c r="M103" i="1"/>
  <c r="O103" i="1" s="1"/>
  <c r="P103" i="1" s="1"/>
  <c r="M104" i="1"/>
  <c r="O104" i="1" s="1"/>
  <c r="P104" i="1" s="1"/>
  <c r="M105" i="1"/>
  <c r="O105" i="1" s="1"/>
  <c r="P105" i="1" s="1"/>
  <c r="M106" i="1"/>
  <c r="O106" i="1" s="1"/>
  <c r="P106" i="1" s="1"/>
  <c r="M107" i="1"/>
  <c r="O107" i="1" s="1"/>
  <c r="P107" i="1" s="1"/>
  <c r="M108" i="1"/>
  <c r="O108" i="1" s="1"/>
  <c r="P108" i="1" s="1"/>
  <c r="M109" i="1"/>
  <c r="O109" i="1" s="1"/>
  <c r="P109" i="1" s="1"/>
  <c r="M110" i="1"/>
  <c r="O110" i="1" s="1"/>
  <c r="P110" i="1" s="1"/>
  <c r="M111" i="1"/>
  <c r="O111" i="1" s="1"/>
  <c r="P111" i="1" s="1"/>
  <c r="M112" i="1"/>
  <c r="O112" i="1" s="1"/>
  <c r="P112" i="1" s="1"/>
  <c r="M113" i="1"/>
  <c r="O113" i="1" s="1"/>
  <c r="P113" i="1" s="1"/>
  <c r="M114" i="1"/>
  <c r="O114" i="1" s="1"/>
  <c r="P114" i="1" s="1"/>
  <c r="M115" i="1"/>
  <c r="O115" i="1" s="1"/>
  <c r="P115" i="1" s="1"/>
  <c r="M116" i="1"/>
  <c r="O116" i="1" s="1"/>
  <c r="P116" i="1" s="1"/>
  <c r="M117" i="1"/>
  <c r="O117" i="1" s="1"/>
  <c r="P117" i="1" s="1"/>
  <c r="M118" i="1"/>
  <c r="O118" i="1" s="1"/>
  <c r="P118" i="1" s="1"/>
  <c r="M119" i="1"/>
  <c r="O119" i="1" s="1"/>
  <c r="P119" i="1" s="1"/>
  <c r="M120" i="1"/>
  <c r="O120" i="1" s="1"/>
  <c r="P120" i="1" s="1"/>
  <c r="M121" i="1"/>
  <c r="O121" i="1" s="1"/>
  <c r="P121" i="1" s="1"/>
  <c r="M122" i="1"/>
  <c r="O122" i="1" s="1"/>
  <c r="P122" i="1" s="1"/>
  <c r="M123" i="1"/>
  <c r="O123" i="1" s="1"/>
  <c r="P123" i="1" s="1"/>
  <c r="M124" i="1"/>
  <c r="O124" i="1" s="1"/>
  <c r="P124" i="1" s="1"/>
  <c r="M125" i="1"/>
  <c r="O125" i="1" s="1"/>
  <c r="P125" i="1" s="1"/>
  <c r="M126" i="1"/>
  <c r="O126" i="1" s="1"/>
  <c r="P126" i="1" s="1"/>
  <c r="M127" i="1"/>
  <c r="O127" i="1" s="1"/>
  <c r="P127" i="1" s="1"/>
  <c r="M128" i="1"/>
  <c r="O128" i="1" s="1"/>
  <c r="P128" i="1" s="1"/>
  <c r="M129" i="1"/>
  <c r="O129" i="1" s="1"/>
  <c r="P129" i="1" s="1"/>
  <c r="M130" i="1"/>
  <c r="O130" i="1" s="1"/>
  <c r="P130" i="1" s="1"/>
  <c r="M131" i="1"/>
  <c r="O131" i="1" s="1"/>
  <c r="P131" i="1" s="1"/>
  <c r="M132" i="1"/>
  <c r="O132" i="1" s="1"/>
  <c r="P132" i="1" s="1"/>
  <c r="M133" i="1"/>
  <c r="O133" i="1" s="1"/>
  <c r="P133" i="1" s="1"/>
  <c r="M134" i="1"/>
  <c r="O134" i="1" s="1"/>
  <c r="P134" i="1" s="1"/>
  <c r="M135" i="1"/>
  <c r="O135" i="1" s="1"/>
  <c r="P135" i="1" s="1"/>
  <c r="M136" i="1"/>
  <c r="O136" i="1" s="1"/>
  <c r="P136" i="1" s="1"/>
  <c r="M137" i="1"/>
  <c r="O137" i="1" s="1"/>
  <c r="P137" i="1" s="1"/>
  <c r="M138" i="1"/>
  <c r="O138" i="1" s="1"/>
  <c r="P138" i="1" s="1"/>
  <c r="M139" i="1"/>
  <c r="O139" i="1" s="1"/>
  <c r="P139" i="1" s="1"/>
  <c r="M140" i="1"/>
  <c r="O140" i="1" s="1"/>
  <c r="P140" i="1" s="1"/>
  <c r="M141" i="1"/>
  <c r="O141" i="1" s="1"/>
  <c r="P141" i="1" s="1"/>
  <c r="M142" i="1"/>
  <c r="O142" i="1" s="1"/>
  <c r="P142" i="1" s="1"/>
  <c r="M143" i="1"/>
  <c r="O143" i="1" s="1"/>
  <c r="P143" i="1" s="1"/>
  <c r="M144" i="1"/>
  <c r="O144" i="1" s="1"/>
  <c r="P144" i="1" s="1"/>
  <c r="M145" i="1"/>
  <c r="O145" i="1" s="1"/>
  <c r="P145" i="1" s="1"/>
  <c r="M146" i="1"/>
  <c r="O146" i="1" s="1"/>
  <c r="P146" i="1" s="1"/>
  <c r="M147" i="1"/>
  <c r="O147" i="1" s="1"/>
  <c r="P147" i="1" s="1"/>
  <c r="M148" i="1"/>
  <c r="O148" i="1" s="1"/>
  <c r="P148" i="1" s="1"/>
  <c r="M149" i="1"/>
  <c r="O149" i="1" s="1"/>
  <c r="P149" i="1" s="1"/>
  <c r="M150" i="1"/>
  <c r="O150" i="1" s="1"/>
  <c r="P150" i="1" s="1"/>
  <c r="M151" i="1"/>
  <c r="O151" i="1" s="1"/>
  <c r="P151" i="1" s="1"/>
  <c r="M152" i="1"/>
  <c r="O152" i="1" s="1"/>
  <c r="P152" i="1" s="1"/>
  <c r="M153" i="1"/>
  <c r="O153" i="1" s="1"/>
  <c r="P153" i="1" s="1"/>
  <c r="M154" i="1"/>
  <c r="O154" i="1" s="1"/>
  <c r="P154" i="1" s="1"/>
  <c r="M155" i="1"/>
  <c r="O155" i="1" s="1"/>
  <c r="P155" i="1" s="1"/>
  <c r="M156" i="1"/>
  <c r="O156" i="1" s="1"/>
  <c r="P156" i="1" s="1"/>
  <c r="M157" i="1"/>
  <c r="O157" i="1" s="1"/>
  <c r="P157" i="1" s="1"/>
  <c r="M158" i="1"/>
  <c r="O158" i="1" s="1"/>
  <c r="P158" i="1" s="1"/>
  <c r="M159" i="1"/>
  <c r="O159" i="1" s="1"/>
  <c r="P159" i="1" s="1"/>
  <c r="M160" i="1"/>
  <c r="O160" i="1" s="1"/>
  <c r="P160" i="1" s="1"/>
  <c r="M161" i="1"/>
  <c r="O161" i="1" s="1"/>
  <c r="P161" i="1" s="1"/>
  <c r="M162" i="1"/>
  <c r="O162" i="1" s="1"/>
  <c r="P162" i="1" s="1"/>
  <c r="M163" i="1"/>
  <c r="O163" i="1" s="1"/>
  <c r="P163" i="1" s="1"/>
  <c r="M164" i="1"/>
  <c r="O164" i="1" s="1"/>
  <c r="P164" i="1" s="1"/>
  <c r="M165" i="1"/>
  <c r="O165" i="1" s="1"/>
  <c r="P165" i="1" s="1"/>
  <c r="M166" i="1"/>
  <c r="O166" i="1" s="1"/>
  <c r="P166" i="1" s="1"/>
  <c r="M167" i="1"/>
  <c r="O167" i="1" s="1"/>
  <c r="P167" i="1" s="1"/>
  <c r="M168" i="1"/>
  <c r="O168" i="1" s="1"/>
  <c r="P168" i="1" s="1"/>
  <c r="M169" i="1"/>
  <c r="O169" i="1" s="1"/>
  <c r="P169" i="1" s="1"/>
  <c r="M170" i="1"/>
  <c r="O170" i="1" s="1"/>
  <c r="P170" i="1" s="1"/>
  <c r="M171" i="1"/>
  <c r="O171" i="1" s="1"/>
  <c r="P171" i="1" s="1"/>
  <c r="M172" i="1"/>
  <c r="O172" i="1" s="1"/>
  <c r="P172" i="1" s="1"/>
  <c r="M173" i="1"/>
  <c r="O173" i="1" s="1"/>
  <c r="P173" i="1" s="1"/>
  <c r="M174" i="1"/>
  <c r="O174" i="1" s="1"/>
  <c r="P174" i="1" s="1"/>
  <c r="M175" i="1"/>
  <c r="O175" i="1" s="1"/>
  <c r="P175" i="1" s="1"/>
  <c r="M176" i="1"/>
  <c r="O176" i="1" s="1"/>
  <c r="P176" i="1" s="1"/>
  <c r="M177" i="1"/>
  <c r="O177" i="1" s="1"/>
  <c r="P177" i="1" s="1"/>
  <c r="M178" i="1"/>
  <c r="O178" i="1" s="1"/>
  <c r="P178" i="1" s="1"/>
  <c r="M179" i="1"/>
  <c r="O179" i="1" s="1"/>
  <c r="P179" i="1" s="1"/>
  <c r="M180" i="1"/>
  <c r="O180" i="1" s="1"/>
  <c r="P180" i="1" s="1"/>
  <c r="M181" i="1"/>
  <c r="O181" i="1" s="1"/>
  <c r="P181" i="1" s="1"/>
  <c r="M182" i="1"/>
  <c r="O182" i="1" s="1"/>
  <c r="P182" i="1" s="1"/>
  <c r="M183" i="1"/>
  <c r="O183" i="1" s="1"/>
  <c r="P183" i="1" s="1"/>
  <c r="M184" i="1"/>
  <c r="O184" i="1" s="1"/>
  <c r="P184" i="1" s="1"/>
  <c r="M185" i="1"/>
  <c r="O185" i="1" s="1"/>
  <c r="P185" i="1" s="1"/>
  <c r="M186" i="1"/>
  <c r="O186" i="1" s="1"/>
  <c r="P186" i="1" s="1"/>
  <c r="M187" i="1"/>
  <c r="O187" i="1" s="1"/>
  <c r="P187" i="1" s="1"/>
  <c r="M188" i="1"/>
  <c r="O188" i="1" s="1"/>
  <c r="P188" i="1" s="1"/>
  <c r="M189" i="1"/>
  <c r="O189" i="1" s="1"/>
  <c r="P189" i="1" s="1"/>
  <c r="M190" i="1"/>
  <c r="O190" i="1" s="1"/>
  <c r="P190" i="1" s="1"/>
  <c r="M191" i="1"/>
  <c r="O191" i="1" s="1"/>
  <c r="P191" i="1" s="1"/>
  <c r="M192" i="1"/>
  <c r="O192" i="1" s="1"/>
  <c r="P192" i="1" s="1"/>
  <c r="M193" i="1"/>
  <c r="O193" i="1" s="1"/>
  <c r="P193" i="1" s="1"/>
  <c r="M194" i="1"/>
  <c r="O194" i="1" s="1"/>
  <c r="P194" i="1" s="1"/>
  <c r="M195" i="1"/>
  <c r="O195" i="1" s="1"/>
  <c r="P195" i="1" s="1"/>
  <c r="M196" i="1"/>
  <c r="O196" i="1" s="1"/>
  <c r="P196" i="1" s="1"/>
  <c r="M197" i="1"/>
  <c r="O197" i="1" s="1"/>
  <c r="P197" i="1" s="1"/>
  <c r="M198" i="1"/>
  <c r="O198" i="1" s="1"/>
  <c r="P198" i="1" s="1"/>
  <c r="M199" i="1"/>
  <c r="O199" i="1" s="1"/>
  <c r="P199" i="1" s="1"/>
  <c r="M200" i="1"/>
  <c r="O200" i="1" s="1"/>
  <c r="P200" i="1" s="1"/>
  <c r="N6" i="3" l="1"/>
  <c r="J6" i="3"/>
  <c r="C6" i="3"/>
  <c r="H6" i="3"/>
  <c r="F6" i="3"/>
  <c r="D6" i="3"/>
  <c r="N15" i="3"/>
  <c r="C10" i="3"/>
  <c r="C8" i="3" s="1"/>
  <c r="F15" i="3"/>
  <c r="D15" i="3"/>
  <c r="M6" i="3"/>
  <c r="L6" i="3"/>
  <c r="E6" i="3"/>
  <c r="K6" i="3"/>
  <c r="G6" i="3"/>
  <c r="B6" i="3"/>
  <c r="O6" i="3"/>
  <c r="M10" i="3"/>
  <c r="M8" i="3" s="1"/>
  <c r="E10" i="3"/>
  <c r="E8" i="3" s="1"/>
  <c r="K10" i="3"/>
  <c r="K8" i="3" s="1"/>
  <c r="G10" i="3"/>
  <c r="G8" i="3" s="1"/>
  <c r="B15" i="3"/>
  <c r="O10" i="3"/>
  <c r="O8" i="3" s="1"/>
  <c r="O9" i="3"/>
  <c r="O7" i="3" s="1"/>
  <c r="M9" i="3"/>
  <c r="M7" i="3" s="1"/>
  <c r="K9" i="3"/>
  <c r="K7" i="3" s="1"/>
  <c r="G9" i="3"/>
  <c r="G7" i="3" s="1"/>
  <c r="E9" i="3"/>
  <c r="E7" i="3" s="1"/>
  <c r="C9" i="3"/>
  <c r="C7" i="3" s="1"/>
  <c r="B10" i="3"/>
  <c r="B8" i="3" s="1"/>
  <c r="N10" i="3"/>
  <c r="L10" i="3"/>
  <c r="J10" i="3"/>
  <c r="H10" i="3"/>
  <c r="F10" i="3"/>
  <c r="D10" i="3"/>
  <c r="M13" i="3"/>
  <c r="M15" i="3"/>
  <c r="B9" i="3"/>
  <c r="B7" i="3" s="1"/>
  <c r="N9" i="3"/>
  <c r="N7" i="3" s="1"/>
  <c r="L9" i="3"/>
  <c r="L7" i="3" s="1"/>
  <c r="J9" i="3"/>
  <c r="J7" i="3" s="1"/>
  <c r="H9" i="3"/>
  <c r="H7" i="3" s="1"/>
  <c r="F9" i="3"/>
  <c r="F7" i="3" s="1"/>
  <c r="D9" i="3"/>
  <c r="D7" i="3" s="1"/>
  <c r="B13" i="3"/>
  <c r="N13" i="3"/>
  <c r="F13" i="3"/>
  <c r="D13" i="3"/>
  <c r="N8" i="3"/>
  <c r="J8" i="3"/>
  <c r="F8" i="3"/>
  <c r="D8" i="3"/>
  <c r="D12" i="3"/>
  <c r="C12" i="3"/>
  <c r="E12" i="3"/>
  <c r="G12" i="3"/>
  <c r="K12" i="3"/>
  <c r="M12" i="3"/>
  <c r="O12" i="3"/>
  <c r="M16" i="3"/>
  <c r="B12" i="3"/>
  <c r="F12" i="3"/>
  <c r="H12" i="3"/>
  <c r="J12" i="3"/>
  <c r="L12" i="3"/>
  <c r="N12" i="3"/>
  <c r="B16" i="3"/>
  <c r="B11" i="3"/>
  <c r="E11" i="3"/>
  <c r="C11" i="3"/>
  <c r="N11" i="3"/>
  <c r="J11" i="3"/>
  <c r="F11" i="3"/>
  <c r="D11" i="3"/>
  <c r="O11" i="3"/>
  <c r="M11" i="3"/>
  <c r="K11" i="3"/>
  <c r="G11" i="3"/>
  <c r="R199" i="1"/>
  <c r="K15" i="3" s="1"/>
  <c r="Q199" i="1"/>
  <c r="K13" i="3" s="1"/>
  <c r="R197" i="1"/>
  <c r="Q197" i="1"/>
  <c r="R195" i="1"/>
  <c r="Q195" i="1"/>
  <c r="R193" i="1"/>
  <c r="Q193" i="1"/>
  <c r="R191" i="1"/>
  <c r="Q191" i="1"/>
  <c r="R189" i="1"/>
  <c r="Q189" i="1"/>
  <c r="R187" i="1"/>
  <c r="Q187" i="1"/>
  <c r="R185" i="1"/>
  <c r="Q185" i="1"/>
  <c r="R183" i="1"/>
  <c r="Q183" i="1"/>
  <c r="R181" i="1"/>
  <c r="Q181" i="1"/>
  <c r="R179" i="1"/>
  <c r="Q179" i="1"/>
  <c r="R177" i="1"/>
  <c r="Q177" i="1"/>
  <c r="R175" i="1"/>
  <c r="Q175" i="1"/>
  <c r="R173" i="1"/>
  <c r="Q173" i="1"/>
  <c r="R171" i="1"/>
  <c r="Q171" i="1"/>
  <c r="R169" i="1"/>
  <c r="Q169" i="1"/>
  <c r="R167" i="1"/>
  <c r="Q167" i="1"/>
  <c r="R165" i="1"/>
  <c r="Q165" i="1"/>
  <c r="R163" i="1"/>
  <c r="Q163" i="1"/>
  <c r="R161" i="1"/>
  <c r="Q161" i="1"/>
  <c r="R159" i="1"/>
  <c r="Q159" i="1"/>
  <c r="R157" i="1"/>
  <c r="Q157" i="1"/>
  <c r="R155" i="1"/>
  <c r="Q155" i="1"/>
  <c r="R153" i="1"/>
  <c r="Q153" i="1"/>
  <c r="R151" i="1"/>
  <c r="Q151" i="1"/>
  <c r="R149" i="1"/>
  <c r="Q149" i="1"/>
  <c r="R147" i="1"/>
  <c r="Q147" i="1"/>
  <c r="R145" i="1"/>
  <c r="Q145" i="1"/>
  <c r="R143" i="1"/>
  <c r="Q143" i="1"/>
  <c r="R141" i="1"/>
  <c r="Q141" i="1"/>
  <c r="R139" i="1"/>
  <c r="Q139" i="1"/>
  <c r="R137" i="1"/>
  <c r="Q137" i="1"/>
  <c r="R135" i="1"/>
  <c r="Q135" i="1"/>
  <c r="R133" i="1"/>
  <c r="Q133" i="1"/>
  <c r="R131" i="1"/>
  <c r="Q131" i="1"/>
  <c r="R129" i="1"/>
  <c r="Q129" i="1"/>
  <c r="R127" i="1"/>
  <c r="Q127" i="1"/>
  <c r="R125" i="1"/>
  <c r="Q125" i="1"/>
  <c r="R123" i="1"/>
  <c r="Q123" i="1"/>
  <c r="R121" i="1"/>
  <c r="Q121" i="1"/>
  <c r="R119" i="1"/>
  <c r="Q119" i="1"/>
  <c r="R117" i="1"/>
  <c r="Q117" i="1"/>
  <c r="R115" i="1"/>
  <c r="Q115" i="1"/>
  <c r="R113" i="1"/>
  <c r="Q113" i="1"/>
  <c r="R111" i="1"/>
  <c r="Q111" i="1"/>
  <c r="R109" i="1"/>
  <c r="Q109" i="1"/>
  <c r="R107" i="1"/>
  <c r="Q107" i="1"/>
  <c r="R105" i="1"/>
  <c r="Q105" i="1"/>
  <c r="R103" i="1"/>
  <c r="Q103" i="1"/>
  <c r="R101" i="1"/>
  <c r="Q101" i="1"/>
  <c r="R99" i="1"/>
  <c r="Q99" i="1"/>
  <c r="R97" i="1"/>
  <c r="Q97" i="1"/>
  <c r="R95" i="1"/>
  <c r="Q95" i="1"/>
  <c r="R93" i="1"/>
  <c r="Q93" i="1"/>
  <c r="R91" i="1"/>
  <c r="Q91" i="1"/>
  <c r="R89" i="1"/>
  <c r="Q89" i="1"/>
  <c r="R87" i="1"/>
  <c r="Q87" i="1"/>
  <c r="R85" i="1"/>
  <c r="Q85" i="1"/>
  <c r="R83" i="1"/>
  <c r="Q83" i="1"/>
  <c r="R81" i="1"/>
  <c r="Q81" i="1"/>
  <c r="R79" i="1"/>
  <c r="Q79" i="1"/>
  <c r="R77" i="1"/>
  <c r="Q77" i="1"/>
  <c r="R75" i="1"/>
  <c r="Q75" i="1"/>
  <c r="R73" i="1"/>
  <c r="Q73" i="1"/>
  <c r="R71" i="1"/>
  <c r="Q71" i="1"/>
  <c r="R69" i="1"/>
  <c r="Q69" i="1"/>
  <c r="R67" i="1"/>
  <c r="Q67" i="1"/>
  <c r="R65" i="1"/>
  <c r="Q65" i="1"/>
  <c r="R63" i="1"/>
  <c r="Q63" i="1"/>
  <c r="R61" i="1"/>
  <c r="Q61" i="1"/>
  <c r="R59" i="1"/>
  <c r="Q59" i="1"/>
  <c r="R57" i="1"/>
  <c r="Q57" i="1"/>
  <c r="R55" i="1"/>
  <c r="Q55" i="1"/>
  <c r="R53" i="1"/>
  <c r="Q53" i="1"/>
  <c r="R51" i="1"/>
  <c r="Q51" i="1"/>
  <c r="R49" i="1"/>
  <c r="Q49" i="1"/>
  <c r="R47" i="1"/>
  <c r="Q47" i="1"/>
  <c r="R45" i="1"/>
  <c r="Q45" i="1"/>
  <c r="R43" i="1"/>
  <c r="Q43" i="1"/>
  <c r="R41" i="1"/>
  <c r="Q41" i="1"/>
  <c r="R39" i="1"/>
  <c r="Q39" i="1"/>
  <c r="R37" i="1"/>
  <c r="Q37" i="1"/>
  <c r="R35" i="1"/>
  <c r="Q35" i="1"/>
  <c r="R33" i="1"/>
  <c r="Q33" i="1"/>
  <c r="R31" i="1"/>
  <c r="Q31" i="1"/>
  <c r="R29" i="1"/>
  <c r="Q29" i="1"/>
  <c r="R27" i="1"/>
  <c r="Q27" i="1"/>
  <c r="R25" i="1"/>
  <c r="Q25" i="1"/>
  <c r="R23" i="1"/>
  <c r="Q23" i="1"/>
  <c r="R21" i="1"/>
  <c r="Q21" i="1"/>
  <c r="R19" i="1"/>
  <c r="Q19" i="1"/>
  <c r="R17" i="1"/>
  <c r="Q17" i="1"/>
  <c r="R15" i="1"/>
  <c r="Q15" i="1"/>
  <c r="R13" i="1"/>
  <c r="Q13" i="1"/>
  <c r="R11" i="1"/>
  <c r="Q11" i="1"/>
  <c r="R9" i="1"/>
  <c r="Q9" i="1"/>
  <c r="R7" i="1"/>
  <c r="Q7" i="1"/>
  <c r="R5" i="1"/>
  <c r="Q5" i="1"/>
  <c r="R3" i="1"/>
  <c r="Q3" i="1"/>
  <c r="R200" i="1"/>
  <c r="Q200" i="1"/>
  <c r="R198" i="1"/>
  <c r="Q198" i="1"/>
  <c r="R196" i="1"/>
  <c r="Q196" i="1"/>
  <c r="R194" i="1"/>
  <c r="Q194" i="1"/>
  <c r="R192" i="1"/>
  <c r="Q192" i="1"/>
  <c r="R190" i="1"/>
  <c r="Q190" i="1"/>
  <c r="R188" i="1"/>
  <c r="Q188" i="1"/>
  <c r="R186" i="1"/>
  <c r="Q186" i="1"/>
  <c r="R184" i="1"/>
  <c r="Q184" i="1"/>
  <c r="R182" i="1"/>
  <c r="Q182" i="1"/>
  <c r="R180" i="1"/>
  <c r="Q180" i="1"/>
  <c r="R178" i="1"/>
  <c r="Q178" i="1"/>
  <c r="R176" i="1"/>
  <c r="Q176" i="1"/>
  <c r="R174" i="1"/>
  <c r="Q174" i="1"/>
  <c r="R172" i="1"/>
  <c r="Q172" i="1"/>
  <c r="R170" i="1"/>
  <c r="Q170" i="1"/>
  <c r="R168" i="1"/>
  <c r="Q168" i="1"/>
  <c r="R166" i="1"/>
  <c r="Q166" i="1"/>
  <c r="R164" i="1"/>
  <c r="Q164" i="1"/>
  <c r="R162" i="1"/>
  <c r="Q162" i="1"/>
  <c r="R160" i="1"/>
  <c r="Q160" i="1"/>
  <c r="R158" i="1"/>
  <c r="Q158" i="1"/>
  <c r="R156" i="1"/>
  <c r="Q156" i="1"/>
  <c r="R154" i="1"/>
  <c r="Q154" i="1"/>
  <c r="R152" i="1"/>
  <c r="Q152" i="1"/>
  <c r="R150" i="1"/>
  <c r="Q150" i="1"/>
  <c r="R148" i="1"/>
  <c r="Q148" i="1"/>
  <c r="R146" i="1"/>
  <c r="Q146" i="1"/>
  <c r="R144" i="1"/>
  <c r="Q144" i="1"/>
  <c r="R142" i="1"/>
  <c r="Q142" i="1"/>
  <c r="R140" i="1"/>
  <c r="Q140" i="1"/>
  <c r="R138" i="1"/>
  <c r="Q138" i="1"/>
  <c r="R136" i="1"/>
  <c r="Q136" i="1"/>
  <c r="R134" i="1"/>
  <c r="Q134" i="1"/>
  <c r="R132" i="1"/>
  <c r="Q132" i="1"/>
  <c r="R130" i="1"/>
  <c r="Q130" i="1"/>
  <c r="R128" i="1"/>
  <c r="Q128" i="1"/>
  <c r="R126" i="1"/>
  <c r="Q126" i="1"/>
  <c r="R124" i="1"/>
  <c r="Q124" i="1"/>
  <c r="R122" i="1"/>
  <c r="Q122" i="1"/>
  <c r="R120" i="1"/>
  <c r="Q120" i="1"/>
  <c r="R118" i="1"/>
  <c r="Q118" i="1"/>
  <c r="R116" i="1"/>
  <c r="Q116" i="1"/>
  <c r="R114" i="1"/>
  <c r="Q114" i="1"/>
  <c r="R112" i="1"/>
  <c r="Q112" i="1"/>
  <c r="R110" i="1"/>
  <c r="Q110" i="1"/>
  <c r="R108" i="1"/>
  <c r="Q108" i="1"/>
  <c r="R106" i="1"/>
  <c r="Q106" i="1"/>
  <c r="R104" i="1"/>
  <c r="Q104" i="1"/>
  <c r="R102" i="1"/>
  <c r="Q102" i="1"/>
  <c r="R100" i="1"/>
  <c r="Q100" i="1"/>
  <c r="R98" i="1"/>
  <c r="Q98" i="1"/>
  <c r="R96" i="1"/>
  <c r="Q96" i="1"/>
  <c r="R94" i="1"/>
  <c r="Q94" i="1"/>
  <c r="R92" i="1"/>
  <c r="Q92" i="1"/>
  <c r="R90" i="1"/>
  <c r="Q90" i="1"/>
  <c r="R88" i="1"/>
  <c r="Q88" i="1"/>
  <c r="R86" i="1"/>
  <c r="Q86" i="1"/>
  <c r="R84" i="1"/>
  <c r="Q84" i="1"/>
  <c r="R82" i="1"/>
  <c r="Q82" i="1"/>
  <c r="R80" i="1"/>
  <c r="Q80" i="1"/>
  <c r="R78" i="1"/>
  <c r="Q78" i="1"/>
  <c r="R76" i="1"/>
  <c r="Q76" i="1"/>
  <c r="R74" i="1"/>
  <c r="Q74" i="1"/>
  <c r="R72" i="1"/>
  <c r="Q72" i="1"/>
  <c r="R70" i="1"/>
  <c r="Q70" i="1"/>
  <c r="R68" i="1"/>
  <c r="Q68" i="1"/>
  <c r="R66" i="1"/>
  <c r="C15" i="3" s="1"/>
  <c r="Q66" i="1"/>
  <c r="C13" i="3" s="1"/>
  <c r="R64" i="1"/>
  <c r="Q64" i="1"/>
  <c r="R62" i="1"/>
  <c r="Q62" i="1"/>
  <c r="R60" i="1"/>
  <c r="Q60" i="1"/>
  <c r="R58" i="1"/>
  <c r="Q58" i="1"/>
  <c r="R56" i="1"/>
  <c r="Q56" i="1"/>
  <c r="R54" i="1"/>
  <c r="Q54" i="1"/>
  <c r="R52" i="1"/>
  <c r="E15" i="3" s="1"/>
  <c r="Q52" i="1"/>
  <c r="E13" i="3" s="1"/>
  <c r="R50" i="1"/>
  <c r="Q50" i="1"/>
  <c r="R48" i="1"/>
  <c r="Q48" i="1"/>
  <c r="R46" i="1"/>
  <c r="Q46" i="1"/>
  <c r="R44" i="1"/>
  <c r="Q44" i="1"/>
  <c r="R42" i="1"/>
  <c r="Q42" i="1"/>
  <c r="R40" i="1"/>
  <c r="Q40" i="1"/>
  <c r="R38" i="1"/>
  <c r="Q38" i="1"/>
  <c r="R36" i="1"/>
  <c r="Q36" i="1"/>
  <c r="R34" i="1"/>
  <c r="Q34" i="1"/>
  <c r="R32" i="1"/>
  <c r="Q32" i="1"/>
  <c r="R30" i="1"/>
  <c r="Q30" i="1"/>
  <c r="R28" i="1"/>
  <c r="Q28" i="1"/>
  <c r="R26" i="1"/>
  <c r="H15" i="3" s="1"/>
  <c r="Q26" i="1"/>
  <c r="H13" i="3" s="1"/>
  <c r="R24" i="1"/>
  <c r="Q24" i="1"/>
  <c r="R22" i="1"/>
  <c r="Q22" i="1"/>
  <c r="R20" i="1"/>
  <c r="Q20" i="1"/>
  <c r="R18" i="1"/>
  <c r="Q18" i="1"/>
  <c r="R16" i="1"/>
  <c r="Q16" i="1"/>
  <c r="R14" i="1"/>
  <c r="Q14" i="1"/>
  <c r="R12" i="1"/>
  <c r="Q12" i="1"/>
  <c r="R10" i="1"/>
  <c r="Q10" i="1"/>
  <c r="R8" i="1"/>
  <c r="Q8" i="1"/>
  <c r="R6" i="1"/>
  <c r="Q6" i="1"/>
  <c r="R4" i="1"/>
  <c r="Q4" i="1"/>
  <c r="N2" i="1"/>
  <c r="M2" i="1"/>
  <c r="I9" i="3" s="1"/>
  <c r="I7" i="3" s="1"/>
  <c r="P7" i="3" s="1"/>
  <c r="C16" i="3" l="1"/>
  <c r="K16" i="3"/>
  <c r="E16" i="3"/>
  <c r="G15" i="3"/>
  <c r="O15" i="3"/>
  <c r="L15" i="3"/>
  <c r="G13" i="3"/>
  <c r="O13" i="3"/>
  <c r="O16" i="3" s="1"/>
  <c r="L13" i="3"/>
  <c r="J15" i="3"/>
  <c r="J13" i="3"/>
  <c r="G16" i="3"/>
  <c r="P9" i="3"/>
  <c r="F16" i="3"/>
  <c r="N16" i="3"/>
  <c r="I10" i="3"/>
  <c r="I15" i="3"/>
  <c r="P15" i="3" s="1"/>
  <c r="I13" i="3"/>
  <c r="P13" i="3" s="1"/>
  <c r="D16" i="3"/>
  <c r="H16" i="3"/>
  <c r="H8" i="3"/>
  <c r="L16" i="3"/>
  <c r="L8" i="3"/>
  <c r="L11" i="3" s="1"/>
  <c r="R2" i="1"/>
  <c r="Q2" i="1"/>
  <c r="O2" i="1"/>
  <c r="P2" i="1" s="1"/>
  <c r="I6" i="3" s="1"/>
  <c r="P6" i="3" s="1"/>
  <c r="J16" i="3" l="1"/>
  <c r="I8" i="3"/>
  <c r="I11" i="3" s="1"/>
  <c r="I12" i="3"/>
  <c r="P10" i="3"/>
  <c r="I16" i="3"/>
  <c r="H11" i="3"/>
  <c r="P8" i="3" l="1"/>
  <c r="P16" i="3"/>
  <c r="P12" i="3"/>
  <c r="P11" i="3"/>
</calcChain>
</file>

<file path=xl/connections.xml><?xml version="1.0" encoding="utf-8"?>
<connections xmlns="http://schemas.openxmlformats.org/spreadsheetml/2006/main">
  <connection id="1" name="Rohdaten" type="6" refreshedVersion="4" background="1" saveData="1">
    <textPr sourceFile="\\TERM\Daten\solusis\Buch\Excel_Perso_2010\Kap11\Beispieldateien 11\Rohdaten.txt" decimal="," thousands=".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  <textField type="skip"/>
      </textFields>
    </textPr>
  </connection>
</connections>
</file>

<file path=xl/sharedStrings.xml><?xml version="1.0" encoding="utf-8"?>
<sst xmlns="http://schemas.openxmlformats.org/spreadsheetml/2006/main" count="1546" uniqueCount="479">
  <si>
    <t>PrsNr</t>
  </si>
  <si>
    <t>Vorname</t>
  </si>
  <si>
    <t>Name</t>
  </si>
  <si>
    <t>Geburtstag</t>
  </si>
  <si>
    <t>Beschäftigungsbeginn</t>
  </si>
  <si>
    <t>Befristungsdatum</t>
  </si>
  <si>
    <t>Austrittsdatum</t>
  </si>
  <si>
    <t>Abteilung</t>
  </si>
  <si>
    <t>Kostenstelle</t>
  </si>
  <si>
    <t>KSt_lang</t>
  </si>
  <si>
    <t>Vorgesetzter</t>
  </si>
  <si>
    <t>Stellenbezeichnung</t>
  </si>
  <si>
    <t>Antje</t>
  </si>
  <si>
    <t>Alberti</t>
  </si>
  <si>
    <t>JA</t>
  </si>
  <si>
    <t>Lager Waren</t>
  </si>
  <si>
    <t>Jansen</t>
  </si>
  <si>
    <t>Lagerverwalter Waren</t>
  </si>
  <si>
    <t>Dieter</t>
  </si>
  <si>
    <t>Alpermann</t>
  </si>
  <si>
    <t>FI</t>
  </si>
  <si>
    <t>Finanzen</t>
  </si>
  <si>
    <t>Lahm</t>
  </si>
  <si>
    <t>Rechnungseingangskontrolle</t>
  </si>
  <si>
    <t>Christiane</t>
  </si>
  <si>
    <t>Altmeyer</t>
  </si>
  <si>
    <t>WI</t>
  </si>
  <si>
    <t>Versuchswerkstatt Lager</t>
  </si>
  <si>
    <t>Fandrich</t>
  </si>
  <si>
    <t>Assistenz Versuchsaufbau</t>
  </si>
  <si>
    <t>Birgit</t>
  </si>
  <si>
    <t>Appel</t>
  </si>
  <si>
    <t>GF</t>
  </si>
  <si>
    <t>Geschäftsleitung</t>
  </si>
  <si>
    <t>Konrad</t>
  </si>
  <si>
    <t>Assistent/-in GL</t>
  </si>
  <si>
    <t>Bernhard</t>
  </si>
  <si>
    <t>Backes</t>
  </si>
  <si>
    <t>AB</t>
  </si>
  <si>
    <t>Vertrieb</t>
  </si>
  <si>
    <t>Aufdermauer</t>
  </si>
  <si>
    <t>Sachbearbeiter (Pflege Umsatzzahlen)</t>
  </si>
  <si>
    <t>Domenico</t>
  </si>
  <si>
    <t>Bagheri</t>
  </si>
  <si>
    <t>IT</t>
  </si>
  <si>
    <t>EDV</t>
  </si>
  <si>
    <t>Hansen</t>
  </si>
  <si>
    <t>Junior Personalreferent</t>
  </si>
  <si>
    <t>Bernd</t>
  </si>
  <si>
    <t>Bamberger</t>
  </si>
  <si>
    <t>HR</t>
  </si>
  <si>
    <t>Personal</t>
  </si>
  <si>
    <t>Paatz</t>
  </si>
  <si>
    <t>stv. Leiter Personal</t>
  </si>
  <si>
    <t>Claus</t>
  </si>
  <si>
    <t>Barich</t>
  </si>
  <si>
    <t>DG</t>
  </si>
  <si>
    <t>Wickelei</t>
  </si>
  <si>
    <t>Jeschke</t>
  </si>
  <si>
    <t>Sachbearbeiter Personal</t>
  </si>
  <si>
    <t>Dirk</t>
  </si>
  <si>
    <t>Battista</t>
  </si>
  <si>
    <t>stv. Leiter Vertrieb</t>
  </si>
  <si>
    <t>Dietrich</t>
  </si>
  <si>
    <t>Bauermeister</t>
  </si>
  <si>
    <t>NG</t>
  </si>
  <si>
    <t>Versand</t>
  </si>
  <si>
    <t>Strauß</t>
  </si>
  <si>
    <t>Leiter Produktpalette</t>
  </si>
  <si>
    <t>Baumgärtel</t>
  </si>
  <si>
    <t>ON</t>
  </si>
  <si>
    <t>Versuchswerkstatt</t>
  </si>
  <si>
    <t>Jülich</t>
  </si>
  <si>
    <t>Maschinenbeschicker</t>
  </si>
  <si>
    <t>Denise</t>
  </si>
  <si>
    <t>Becker</t>
  </si>
  <si>
    <t>Leiter Lager Waren</t>
  </si>
  <si>
    <t>Anette</t>
  </si>
  <si>
    <t>Behles</t>
  </si>
  <si>
    <t>Lager</t>
  </si>
  <si>
    <t>Verpacker</t>
  </si>
  <si>
    <t>Edgar</t>
  </si>
  <si>
    <t>Benner-Machel</t>
  </si>
  <si>
    <t>Sachbearbeiter (Erfassung Buchungsbelege)</t>
  </si>
  <si>
    <t>Beyer</t>
  </si>
  <si>
    <t>Geschäftsführer</t>
  </si>
  <si>
    <t>Elke</t>
  </si>
  <si>
    <t>Leiter Personal</t>
  </si>
  <si>
    <t>Barbara</t>
  </si>
  <si>
    <t>Bieringer</t>
  </si>
  <si>
    <t>FO</t>
  </si>
  <si>
    <t>Geschäftsbereichsleitung</t>
  </si>
  <si>
    <t>Friedrich</t>
  </si>
  <si>
    <t>stv. GBL Bereich 1</t>
  </si>
  <si>
    <t>Anne</t>
  </si>
  <si>
    <t>Bindels</t>
  </si>
  <si>
    <t>Schreibkraft Geschäftsbereichsleitung</t>
  </si>
  <si>
    <t>Alfred</t>
  </si>
  <si>
    <t>Bischoff</t>
  </si>
  <si>
    <t>Kontrolle Versuchsaufbau</t>
  </si>
  <si>
    <t>Blimke</t>
  </si>
  <si>
    <t>Versandfachkraft</t>
  </si>
  <si>
    <t>Dagmar</t>
  </si>
  <si>
    <t>Blum</t>
  </si>
  <si>
    <t>Lagerist Bereich Großgeräte</t>
  </si>
  <si>
    <t>Eckhard</t>
  </si>
  <si>
    <t>Boguth</t>
  </si>
  <si>
    <t>Zentrale Annahme EDV-Probleme</t>
  </si>
  <si>
    <t>Boris</t>
  </si>
  <si>
    <t>Bolling</t>
  </si>
  <si>
    <t>Sachbearbeiter (administartive Pflege Personaldaten)</t>
  </si>
  <si>
    <t>Bosch</t>
  </si>
  <si>
    <t>Bilanzbuchhalter</t>
  </si>
  <si>
    <t>Brandt</t>
  </si>
  <si>
    <t>Kunze</t>
  </si>
  <si>
    <t>Funktionsprüfer Software</t>
  </si>
  <si>
    <t>Braun</t>
  </si>
  <si>
    <t>Lagerist 2</t>
  </si>
  <si>
    <t>Bräutigam</t>
  </si>
  <si>
    <t>Bettina</t>
  </si>
  <si>
    <t>Breivogel</t>
  </si>
  <si>
    <t>GBL Bereich 1</t>
  </si>
  <si>
    <t>Breuer</t>
  </si>
  <si>
    <t>Gruppenleiter Versand</t>
  </si>
  <si>
    <t>Detmar</t>
  </si>
  <si>
    <t>Breyer</t>
  </si>
  <si>
    <t>Gruppenleiter Betriebsstoffe</t>
  </si>
  <si>
    <t>Brodehl</t>
  </si>
  <si>
    <t>Leiter EDV / UHD</t>
  </si>
  <si>
    <t>Brokamp</t>
  </si>
  <si>
    <t>Einkauf</t>
  </si>
  <si>
    <t>Bedarfsannahme</t>
  </si>
  <si>
    <t>Buddenberg</t>
  </si>
  <si>
    <t>Prüfer</t>
  </si>
  <si>
    <t>Bühler</t>
  </si>
  <si>
    <t>Lagerist</t>
  </si>
  <si>
    <t>Burger</t>
  </si>
  <si>
    <t>Sachbearbeiter Einkauf</t>
  </si>
  <si>
    <t>Diana</t>
  </si>
  <si>
    <t>Busch</t>
  </si>
  <si>
    <t>Qualitätskontrolle Warenausgang</t>
  </si>
  <si>
    <t>Steffanie</t>
  </si>
  <si>
    <t>Caelers</t>
  </si>
  <si>
    <t>Bestandsverwaltung Büromaterial</t>
  </si>
  <si>
    <t>Carlos</t>
  </si>
  <si>
    <t>Casado</t>
  </si>
  <si>
    <t>GBL Bereich 2</t>
  </si>
  <si>
    <t>Caspary</t>
  </si>
  <si>
    <t>Softwareentwickler</t>
  </si>
  <si>
    <t>Anita</t>
  </si>
  <si>
    <t>Coleman</t>
  </si>
  <si>
    <t>Wareneingangskontrolle</t>
  </si>
  <si>
    <t>Csikai</t>
  </si>
  <si>
    <t>Simone</t>
  </si>
  <si>
    <t>Dekant</t>
  </si>
  <si>
    <t>Buchhalter GuV</t>
  </si>
  <si>
    <t>Adolf</t>
  </si>
  <si>
    <t>D'Hoedt</t>
  </si>
  <si>
    <t>Teamleiter Versuchsaufbau</t>
  </si>
  <si>
    <t>Eberhard</t>
  </si>
  <si>
    <t>Dielmann</t>
  </si>
  <si>
    <t>Dienerowitz</t>
  </si>
  <si>
    <t>Einkäufer</t>
  </si>
  <si>
    <t>Andreas</t>
  </si>
  <si>
    <t>Dieterich</t>
  </si>
  <si>
    <t>Leiter Finanzen</t>
  </si>
  <si>
    <t>Doris</t>
  </si>
  <si>
    <t>Ditter</t>
  </si>
  <si>
    <t>Lagerist 3</t>
  </si>
  <si>
    <t>Domanowsky</t>
  </si>
  <si>
    <t>Wickelung</t>
  </si>
  <si>
    <t>Fachpacker</t>
  </si>
  <si>
    <t>Dommes</t>
  </si>
  <si>
    <t>Kantine</t>
  </si>
  <si>
    <t>Hilfskoch</t>
  </si>
  <si>
    <t>Clemens</t>
  </si>
  <si>
    <t>Dörr</t>
  </si>
  <si>
    <t>Mitabeiter Essensausgabe</t>
  </si>
  <si>
    <t>Christian</t>
  </si>
  <si>
    <t>Drömer</t>
  </si>
  <si>
    <t>Budgetsachbearbeiter</t>
  </si>
  <si>
    <t>Duclervil</t>
  </si>
  <si>
    <t>Spülkraft</t>
  </si>
  <si>
    <t>Carolin</t>
  </si>
  <si>
    <t>Eckert</t>
  </si>
  <si>
    <t>Bürohilfe</t>
  </si>
  <si>
    <t>Eckhardt</t>
  </si>
  <si>
    <t>Detlef</t>
  </si>
  <si>
    <t>Eckstaedt</t>
  </si>
  <si>
    <t>Rechnungsprüfer</t>
  </si>
  <si>
    <t>Dorothea</t>
  </si>
  <si>
    <t>Eder</t>
  </si>
  <si>
    <t>Anwendungsprogrammierer</t>
  </si>
  <si>
    <t>Ehrke</t>
  </si>
  <si>
    <t>Lagerverwalter</t>
  </si>
  <si>
    <t>Cornelius</t>
  </si>
  <si>
    <t>Emmrich</t>
  </si>
  <si>
    <t>Bodo</t>
  </si>
  <si>
    <t>Englert</t>
  </si>
  <si>
    <t>PO</t>
  </si>
  <si>
    <t>Auftragslogistik</t>
  </si>
  <si>
    <t>Lehmann</t>
  </si>
  <si>
    <t>stv. Leiter Logistik</t>
  </si>
  <si>
    <t>Enste</t>
  </si>
  <si>
    <t>Leiter Lager</t>
  </si>
  <si>
    <t>Erdmann</t>
  </si>
  <si>
    <t>F&amp;E Assistent</t>
  </si>
  <si>
    <t>Christoph</t>
  </si>
  <si>
    <t>Erhardt</t>
  </si>
  <si>
    <t>Qualitätsingenieur</t>
  </si>
  <si>
    <t>Albrecht</t>
  </si>
  <si>
    <t>Ermisch</t>
  </si>
  <si>
    <t>Mschinenbeschicker</t>
  </si>
  <si>
    <t>Edgard</t>
  </si>
  <si>
    <t>Frederich</t>
  </si>
  <si>
    <t>Gruppenleiter Nieten</t>
  </si>
  <si>
    <t>Anke</t>
  </si>
  <si>
    <t>Fuchs</t>
  </si>
  <si>
    <t>Konstruktionstechniker</t>
  </si>
  <si>
    <t>Fürsch</t>
  </si>
  <si>
    <t>US</t>
  </si>
  <si>
    <t>Forschung &amp; Entwicklung</t>
  </si>
  <si>
    <t>Melillo</t>
  </si>
  <si>
    <t>Fertigungsplaner</t>
  </si>
  <si>
    <t>Galette</t>
  </si>
  <si>
    <t>STH</t>
  </si>
  <si>
    <t>Mechanische Fertigung</t>
  </si>
  <si>
    <t>Götz</t>
  </si>
  <si>
    <t>Meister Fertigung</t>
  </si>
  <si>
    <t>Gall</t>
  </si>
  <si>
    <t>Vorarbeiter Wickelei 1</t>
  </si>
  <si>
    <t>Ganser</t>
  </si>
  <si>
    <t>Axel</t>
  </si>
  <si>
    <t>Gaschermann-Matterstock</t>
  </si>
  <si>
    <t xml:space="preserve">Maschinenbediener </t>
  </si>
  <si>
    <t>Jessica</t>
  </si>
  <si>
    <t>Gati-Fabry</t>
  </si>
  <si>
    <t>Anlagenbediener</t>
  </si>
  <si>
    <t>Gehm</t>
  </si>
  <si>
    <t>Versandsachbearbeiter</t>
  </si>
  <si>
    <t>Armin</t>
  </si>
  <si>
    <t>Heimes</t>
  </si>
  <si>
    <t>Sachbearbeiter Betriebsbuchhaltung</t>
  </si>
  <si>
    <t>Heine</t>
  </si>
  <si>
    <t>Albert</t>
  </si>
  <si>
    <t>Held</t>
  </si>
  <si>
    <t>Vorarbeiter Wickelei 2</t>
  </si>
  <si>
    <t>Julia</t>
  </si>
  <si>
    <t>Henkel</t>
  </si>
  <si>
    <t>Fahrer</t>
  </si>
  <si>
    <t>Herbst</t>
  </si>
  <si>
    <t>Herr</t>
  </si>
  <si>
    <t>Sachbearbeiter (Pflege Planzahlen)</t>
  </si>
  <si>
    <t>Heyde</t>
  </si>
  <si>
    <t>Marketing</t>
  </si>
  <si>
    <t>Leiter Marketing</t>
  </si>
  <si>
    <t>Höckmayr</t>
  </si>
  <si>
    <t>Egon</t>
  </si>
  <si>
    <t>Hoffmann</t>
  </si>
  <si>
    <t>Montierer</t>
  </si>
  <si>
    <t>Eckart</t>
  </si>
  <si>
    <t>Högel</t>
  </si>
  <si>
    <t>Sachbearbeiter (Aktenpflege)</t>
  </si>
  <si>
    <t>Christof</t>
  </si>
  <si>
    <t>Höll</t>
  </si>
  <si>
    <t>Kommissionierer Großaufträge</t>
  </si>
  <si>
    <t>Anna</t>
  </si>
  <si>
    <t>Hübner</t>
  </si>
  <si>
    <t>Auftragsdisponent</t>
  </si>
  <si>
    <t>Jung</t>
  </si>
  <si>
    <t>Kalb</t>
  </si>
  <si>
    <t>Kielhorn</t>
  </si>
  <si>
    <t>Prüfer elektrischer Geräte</t>
  </si>
  <si>
    <t>Annabel</t>
  </si>
  <si>
    <t>Kissel</t>
  </si>
  <si>
    <t>Diether</t>
  </si>
  <si>
    <t>Kleimann</t>
  </si>
  <si>
    <t>Qualitätskontrolle</t>
  </si>
  <si>
    <t>Klein</t>
  </si>
  <si>
    <t>Detlev</t>
  </si>
  <si>
    <t>Klemke</t>
  </si>
  <si>
    <t>Auszubildende</t>
  </si>
  <si>
    <t>Arno</t>
  </si>
  <si>
    <t>Klockenkemper</t>
  </si>
  <si>
    <t>Edmond</t>
  </si>
  <si>
    <t>Kluthe</t>
  </si>
  <si>
    <t>Alexander</t>
  </si>
  <si>
    <t>Knopp</t>
  </si>
  <si>
    <t>Fiederike</t>
  </si>
  <si>
    <t>Knoth</t>
  </si>
  <si>
    <t>Verformer</t>
  </si>
  <si>
    <t>Köhler</t>
  </si>
  <si>
    <t>Leiter Wickelei</t>
  </si>
  <si>
    <t>Daniel</t>
  </si>
  <si>
    <t>König</t>
  </si>
  <si>
    <t>Vorarbeiter Wickelei 3</t>
  </si>
  <si>
    <t>Bärbel</t>
  </si>
  <si>
    <t>Kramer</t>
  </si>
  <si>
    <t>Rechnungsprüfer 2</t>
  </si>
  <si>
    <t>Krost</t>
  </si>
  <si>
    <t>Bestücker</t>
  </si>
  <si>
    <t>Lenz</t>
  </si>
  <si>
    <t>Sachbearbeiter (Zeiterfassung)</t>
  </si>
  <si>
    <t>Ulrike</t>
  </si>
  <si>
    <t>Leppert</t>
  </si>
  <si>
    <t>Alf</t>
  </si>
  <si>
    <t>Lingenfelder</t>
  </si>
  <si>
    <t>Lisch</t>
  </si>
  <si>
    <t>Leiter Einkauf</t>
  </si>
  <si>
    <t>Loch</t>
  </si>
  <si>
    <t>Bürokraft Logistik</t>
  </si>
  <si>
    <t>Mees</t>
  </si>
  <si>
    <t>Datenerfasser</t>
  </si>
  <si>
    <t>Anton</t>
  </si>
  <si>
    <t>Metz</t>
  </si>
  <si>
    <t>Alois</t>
  </si>
  <si>
    <t>Michelbach</t>
  </si>
  <si>
    <t>Telefonische Störungsannahme</t>
  </si>
  <si>
    <t>Janina</t>
  </si>
  <si>
    <t>Miketta</t>
  </si>
  <si>
    <t>Mühr</t>
  </si>
  <si>
    <t>Müller</t>
  </si>
  <si>
    <t>Kommissionierer</t>
  </si>
  <si>
    <t>Naegle</t>
  </si>
  <si>
    <t>Systembetreuer Anwendungssoftware</t>
  </si>
  <si>
    <t>Ansgar</t>
  </si>
  <si>
    <t>Nagel</t>
  </si>
  <si>
    <t>Konstruktionsingenieur</t>
  </si>
  <si>
    <t>Nanninga</t>
  </si>
  <si>
    <t>Senior Personalreferent</t>
  </si>
  <si>
    <t>Annemarie</t>
  </si>
  <si>
    <t>Neuschaefer</t>
  </si>
  <si>
    <t>Niesterok</t>
  </si>
  <si>
    <t>Zuarbeiter Kommissionierung</t>
  </si>
  <si>
    <t>Niethammer</t>
  </si>
  <si>
    <t>Nöll</t>
  </si>
  <si>
    <t>Nowack</t>
  </si>
  <si>
    <t>Senior Sachbearbeiter</t>
  </si>
  <si>
    <t>Oberländer</t>
  </si>
  <si>
    <t>Telefonische Reklamationsannahme</t>
  </si>
  <si>
    <t>Ohr</t>
  </si>
  <si>
    <t>Maschineneinrichter</t>
  </si>
  <si>
    <t>Oppermann</t>
  </si>
  <si>
    <t>Antonia</t>
  </si>
  <si>
    <t>Palitzsch</t>
  </si>
  <si>
    <t>Passek</t>
  </si>
  <si>
    <t>Permand</t>
  </si>
  <si>
    <t>Vertriebsdisponent</t>
  </si>
  <si>
    <t>Pfeifer</t>
  </si>
  <si>
    <t>Alexandra</t>
  </si>
  <si>
    <t>Philippi</t>
  </si>
  <si>
    <t>Betriebsmittelmechaniker</t>
  </si>
  <si>
    <t>Plappert</t>
  </si>
  <si>
    <t>Entwicklungsingenieur</t>
  </si>
  <si>
    <t>Poloczek</t>
  </si>
  <si>
    <t>Materialdisponent</t>
  </si>
  <si>
    <t>Pook</t>
  </si>
  <si>
    <t>Poppenberg</t>
  </si>
  <si>
    <t>Sachbearbeiter Weiterentwicklung</t>
  </si>
  <si>
    <t>Brigitte</t>
  </si>
  <si>
    <t>Posenauer</t>
  </si>
  <si>
    <t>QS-Fachkraft</t>
  </si>
  <si>
    <t>Preissler</t>
  </si>
  <si>
    <t>Leiter Mechanische Fertigung</t>
  </si>
  <si>
    <t>Quade</t>
  </si>
  <si>
    <t>Rabenhorst</t>
  </si>
  <si>
    <t>Nieter 2</t>
  </si>
  <si>
    <t>Rasch</t>
  </si>
  <si>
    <t>Rathsmann</t>
  </si>
  <si>
    <t>Nieter 1</t>
  </si>
  <si>
    <t>Regius</t>
  </si>
  <si>
    <t>Projektsachbearbeiter</t>
  </si>
  <si>
    <t>Burkhard</t>
  </si>
  <si>
    <t>Regler</t>
  </si>
  <si>
    <t>Reiser</t>
  </si>
  <si>
    <t>Rhein</t>
  </si>
  <si>
    <t>Maschinenbediener 2</t>
  </si>
  <si>
    <t>Riebsamen</t>
  </si>
  <si>
    <t>Vorarbeiter Wickelei 4</t>
  </si>
  <si>
    <t>Ritz</t>
  </si>
  <si>
    <t>Rivinius</t>
  </si>
  <si>
    <t>Rixen</t>
  </si>
  <si>
    <t>Roche</t>
  </si>
  <si>
    <t>Mitarbeiter Versuchsaufbau</t>
  </si>
  <si>
    <t>Roch-Schröter</t>
  </si>
  <si>
    <t>Rosinus</t>
  </si>
  <si>
    <t>Prüfer (Fehlersuche)</t>
  </si>
  <si>
    <t>Maria</t>
  </si>
  <si>
    <t>Rösler</t>
  </si>
  <si>
    <t>Rothhahn</t>
  </si>
  <si>
    <t>Rusche</t>
  </si>
  <si>
    <t>Versuchsfachkraft</t>
  </si>
  <si>
    <t>Sachse</t>
  </si>
  <si>
    <t>Sakmann</t>
  </si>
  <si>
    <t>Teamleiter Personal</t>
  </si>
  <si>
    <t>Schaible</t>
  </si>
  <si>
    <t>Scheerer</t>
  </si>
  <si>
    <t>Montierer 2</t>
  </si>
  <si>
    <t>Schenk</t>
  </si>
  <si>
    <t>Entgeltabrechner</t>
  </si>
  <si>
    <t>Schepp</t>
  </si>
  <si>
    <t>Leiter Logistik</t>
  </si>
  <si>
    <t>Schmid</t>
  </si>
  <si>
    <t>Schmidt</t>
  </si>
  <si>
    <t>Sachbearbeiter Marktforschung</t>
  </si>
  <si>
    <t>Schmidtmayer</t>
  </si>
  <si>
    <t>Sachbearbeiter Arbeitsstudien</t>
  </si>
  <si>
    <t>Schmitt</t>
  </si>
  <si>
    <t>Ines</t>
  </si>
  <si>
    <t>Versandleiter</t>
  </si>
  <si>
    <t>Schmutte</t>
  </si>
  <si>
    <t>Sachbearbeiter Marketing</t>
  </si>
  <si>
    <t>Schneider</t>
  </si>
  <si>
    <t>Adelhart</t>
  </si>
  <si>
    <t>Schott</t>
  </si>
  <si>
    <t>Betriebselektriker</t>
  </si>
  <si>
    <t>Schrader</t>
  </si>
  <si>
    <t>Elektronikentwickler Hardware</t>
  </si>
  <si>
    <t>Schrapper</t>
  </si>
  <si>
    <t>Anlagenelektroniker</t>
  </si>
  <si>
    <t>Schulz</t>
  </si>
  <si>
    <t>Leiter Vertrieb</t>
  </si>
  <si>
    <t>Schuster</t>
  </si>
  <si>
    <t>Zuarbeit Versuchsaufbau</t>
  </si>
  <si>
    <t>Achim</t>
  </si>
  <si>
    <t>Schütt</t>
  </si>
  <si>
    <t>Schwarz</t>
  </si>
  <si>
    <t>Sonja</t>
  </si>
  <si>
    <t>Strobel</t>
  </si>
  <si>
    <t>Templin</t>
  </si>
  <si>
    <t>Prüfer (nach Vorgabe)</t>
  </si>
  <si>
    <t>Texter</t>
  </si>
  <si>
    <t>Sachbearbeiter (Neukunden)</t>
  </si>
  <si>
    <t>Egmont</t>
  </si>
  <si>
    <t>Theissing-Rocholl</t>
  </si>
  <si>
    <t>Thomalla</t>
  </si>
  <si>
    <t>stv. GBL Bereich 2</t>
  </si>
  <si>
    <t>Thome</t>
  </si>
  <si>
    <t>Bestücker 2</t>
  </si>
  <si>
    <t>Träxler</t>
  </si>
  <si>
    <t>Trennheuser</t>
  </si>
  <si>
    <t>Bürokraft</t>
  </si>
  <si>
    <t>Xifia-Wolff</t>
  </si>
  <si>
    <t>Bearbeiter Großaufträge</t>
  </si>
  <si>
    <t>Zeides</t>
  </si>
  <si>
    <t>Bruno</t>
  </si>
  <si>
    <t>Zell</t>
  </si>
  <si>
    <t>Gruppenleiter Versuchsaufbau</t>
  </si>
  <si>
    <t>Zeyer</t>
  </si>
  <si>
    <t>Gruppenleiter Verpackung</t>
  </si>
  <si>
    <t>Ziesch</t>
  </si>
  <si>
    <t>Zilly</t>
  </si>
  <si>
    <t>Vorarbeiter Verpackung</t>
  </si>
  <si>
    <t>Zimmermann</t>
  </si>
  <si>
    <t>Zöller</t>
  </si>
  <si>
    <t>Züber</t>
  </si>
  <si>
    <t>Leitung Auftragsdisposition</t>
  </si>
  <si>
    <t>Zumwerk</t>
  </si>
  <si>
    <t>Zunder</t>
  </si>
  <si>
    <t>Zux</t>
  </si>
  <si>
    <t>Prüfer elektrischer Anlagen</t>
  </si>
  <si>
    <t>Fluktuationsbericht</t>
  </si>
  <si>
    <t>Zeitraum</t>
  </si>
  <si>
    <t>Eintritt</t>
  </si>
  <si>
    <t>Austritt</t>
  </si>
  <si>
    <t>B_Monate</t>
  </si>
  <si>
    <t>B_Anteil</t>
  </si>
  <si>
    <t>Altersaustritt</t>
  </si>
  <si>
    <t>Rentenalter</t>
  </si>
  <si>
    <t>BefrEnde</t>
  </si>
  <si>
    <t>Gesamt</t>
  </si>
  <si>
    <t>Ø Anzahl der Beschäftigten</t>
  </si>
  <si>
    <t>Ja</t>
  </si>
  <si>
    <t>Differenz</t>
  </si>
  <si>
    <t>Fluktuation</t>
  </si>
  <si>
    <t>Altersaustritte</t>
  </si>
  <si>
    <t>Durchschnittsalter</t>
  </si>
  <si>
    <t>Austritt wegen Befristung</t>
  </si>
  <si>
    <t>Fluktuation (bereinigt)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</si>
</sst>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0_ ;[Red]\-0\ "/>
    <numFmt numFmtId="168" formatCode="0.00_ ;[Red]\-0.00\ "/>
    <numFmt numFmtId="172" formatCode="0_ ;0\ "/>
  </numFmts>
  <fonts count="7" x14ac:knownFonts="1">
    <font>
      <sz val="11"/>
      <color theme="1"/>
      <name val="Arial"/>
      <family val="2"/>
    </font>
    <font>
      <sz val="14"/>
      <color theme="0"/>
      <name val="Arial"/>
      <family val="2"/>
    </font>
    <font>
      <sz val="22"/>
      <color theme="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0" fontId="3" fillId="4" borderId="0" xfId="0" applyFont="1" applyFill="1" applyAlignment="1">
      <alignment horizontal="left"/>
    </xf>
    <xf numFmtId="0" fontId="4" fillId="3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4" borderId="0" xfId="0" applyFont="1" applyFill="1"/>
    <xf numFmtId="4" fontId="0" fillId="0" borderId="0" xfId="0" applyNumberFormat="1"/>
    <xf numFmtId="0" fontId="0" fillId="0" borderId="1" xfId="0" applyBorder="1"/>
    <xf numFmtId="0" fontId="6" fillId="0" borderId="1" xfId="0" applyFont="1" applyBorder="1"/>
    <xf numFmtId="0" fontId="6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/>
    </xf>
    <xf numFmtId="166" fontId="0" fillId="0" borderId="1" xfId="0" applyNumberFormat="1" applyBorder="1"/>
    <xf numFmtId="0" fontId="0" fillId="0" borderId="1" xfId="0" applyBorder="1" applyAlignment="1">
      <alignment horizontal="left"/>
    </xf>
    <xf numFmtId="168" fontId="0" fillId="0" borderId="1" xfId="0" applyNumberFormat="1" applyBorder="1"/>
    <xf numFmtId="172" fontId="0" fillId="0" borderId="1" xfId="0" applyNumberFormat="1" applyBorder="1"/>
    <xf numFmtId="10" fontId="6" fillId="6" borderId="1" xfId="1" applyNumberFormat="1" applyFont="1" applyFill="1" applyBorder="1"/>
    <xf numFmtId="0" fontId="6" fillId="6" borderId="1" xfId="0" applyFont="1" applyFill="1" applyBorder="1" applyAlignment="1">
      <alignment horizontal="left"/>
    </xf>
    <xf numFmtId="0" fontId="0" fillId="0" borderId="0" xfId="0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69809523036491"/>
          <c:y val="4.7174660167485089E-2"/>
          <c:w val="0.76736059296962034"/>
          <c:h val="0.905650679665029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Cockpit!$A$9</c:f>
              <c:strCache>
                <c:ptCount val="1"/>
                <c:pt idx="0">
                  <c:v>Eintritte in 2012</c:v>
                </c:pt>
              </c:strCache>
            </c:strRef>
          </c:tx>
          <c:invertIfNegative val="0"/>
          <c:cat>
            <c:strRef>
              <c:f>Cockpit!$B$5:$O$5</c:f>
              <c:strCache>
                <c:ptCount val="14"/>
                <c:pt idx="0">
                  <c:v>AB</c:v>
                </c:pt>
                <c:pt idx="1">
                  <c:v>DG</c:v>
                </c:pt>
                <c:pt idx="2">
                  <c:v>FI</c:v>
                </c:pt>
                <c:pt idx="3">
                  <c:v>FO</c:v>
                </c:pt>
                <c:pt idx="4">
                  <c:v>GF</c:v>
                </c:pt>
                <c:pt idx="5">
                  <c:v>HR</c:v>
                </c:pt>
                <c:pt idx="6">
                  <c:v>IT</c:v>
                </c:pt>
                <c:pt idx="7">
                  <c:v>JA</c:v>
                </c:pt>
                <c:pt idx="8">
                  <c:v>NG</c:v>
                </c:pt>
                <c:pt idx="9">
                  <c:v>ON</c:v>
                </c:pt>
                <c:pt idx="10">
                  <c:v>PO</c:v>
                </c:pt>
                <c:pt idx="11">
                  <c:v>STH</c:v>
                </c:pt>
                <c:pt idx="12">
                  <c:v>US</c:v>
                </c:pt>
                <c:pt idx="13">
                  <c:v>WI</c:v>
                </c:pt>
              </c:strCache>
            </c:strRef>
          </c:cat>
          <c:val>
            <c:numRef>
              <c:f>Cockpit!$B$9:$O$9</c:f>
              <c:numCache>
                <c:formatCode>0_ ;[Red]\-0\ </c:formatCode>
                <c:ptCount val="14"/>
                <c:pt idx="0">
                  <c:v>4</c:v>
                </c:pt>
                <c:pt idx="1">
                  <c:v>8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2630784"/>
        <c:axId val="137437568"/>
      </c:barChart>
      <c:barChart>
        <c:barDir val="col"/>
        <c:grouping val="clustered"/>
        <c:varyColors val="0"/>
        <c:ser>
          <c:idx val="1"/>
          <c:order val="1"/>
          <c:tx>
            <c:strRef>
              <c:f>Cockpit!$A$10</c:f>
              <c:strCache>
                <c:ptCount val="1"/>
                <c:pt idx="0">
                  <c:v>Austritte in 2012</c:v>
                </c:pt>
              </c:strCache>
            </c:strRef>
          </c:tx>
          <c:invertIfNegative val="0"/>
          <c:cat>
            <c:strRef>
              <c:f>Cockpit!$B$5:$O$5</c:f>
              <c:strCache>
                <c:ptCount val="14"/>
                <c:pt idx="0">
                  <c:v>AB</c:v>
                </c:pt>
                <c:pt idx="1">
                  <c:v>DG</c:v>
                </c:pt>
                <c:pt idx="2">
                  <c:v>FI</c:v>
                </c:pt>
                <c:pt idx="3">
                  <c:v>FO</c:v>
                </c:pt>
                <c:pt idx="4">
                  <c:v>GF</c:v>
                </c:pt>
                <c:pt idx="5">
                  <c:v>HR</c:v>
                </c:pt>
                <c:pt idx="6">
                  <c:v>IT</c:v>
                </c:pt>
                <c:pt idx="7">
                  <c:v>JA</c:v>
                </c:pt>
                <c:pt idx="8">
                  <c:v>NG</c:v>
                </c:pt>
                <c:pt idx="9">
                  <c:v>ON</c:v>
                </c:pt>
                <c:pt idx="10">
                  <c:v>PO</c:v>
                </c:pt>
                <c:pt idx="11">
                  <c:v>STH</c:v>
                </c:pt>
                <c:pt idx="12">
                  <c:v>US</c:v>
                </c:pt>
                <c:pt idx="13">
                  <c:v>WI</c:v>
                </c:pt>
              </c:strCache>
            </c:strRef>
          </c:cat>
          <c:val>
            <c:numRef>
              <c:f>Cockpit!$B$10:$O$10</c:f>
              <c:numCache>
                <c:formatCode>0_ ;0\ </c:formatCode>
                <c:ptCount val="14"/>
                <c:pt idx="0">
                  <c:v>0</c:v>
                </c:pt>
                <c:pt idx="1">
                  <c:v>-4</c:v>
                </c:pt>
                <c:pt idx="2">
                  <c:v>0</c:v>
                </c:pt>
                <c:pt idx="3">
                  <c:v>-1</c:v>
                </c:pt>
                <c:pt idx="4">
                  <c:v>0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-4</c:v>
                </c:pt>
                <c:pt idx="11">
                  <c:v>0</c:v>
                </c:pt>
                <c:pt idx="12">
                  <c:v>0</c:v>
                </c:pt>
                <c:pt idx="13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3749760"/>
        <c:axId val="153747456"/>
      </c:barChart>
      <c:lineChart>
        <c:grouping val="standard"/>
        <c:varyColors val="0"/>
        <c:ser>
          <c:idx val="2"/>
          <c:order val="2"/>
          <c:tx>
            <c:strRef>
              <c:f>Cockpit!$A$11</c:f>
              <c:strCache>
                <c:ptCount val="1"/>
                <c:pt idx="0">
                  <c:v>Differenz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22"/>
            <c:spPr>
              <a:ln cmpd="dbl"/>
            </c:spPr>
          </c:marker>
          <c:cat>
            <c:strRef>
              <c:f>Cockpit!$B$5:$O$5</c:f>
              <c:strCache>
                <c:ptCount val="14"/>
                <c:pt idx="0">
                  <c:v>AB</c:v>
                </c:pt>
                <c:pt idx="1">
                  <c:v>DG</c:v>
                </c:pt>
                <c:pt idx="2">
                  <c:v>FI</c:v>
                </c:pt>
                <c:pt idx="3">
                  <c:v>FO</c:v>
                </c:pt>
                <c:pt idx="4">
                  <c:v>GF</c:v>
                </c:pt>
                <c:pt idx="5">
                  <c:v>HR</c:v>
                </c:pt>
                <c:pt idx="6">
                  <c:v>IT</c:v>
                </c:pt>
                <c:pt idx="7">
                  <c:v>JA</c:v>
                </c:pt>
                <c:pt idx="8">
                  <c:v>NG</c:v>
                </c:pt>
                <c:pt idx="9">
                  <c:v>ON</c:v>
                </c:pt>
                <c:pt idx="10">
                  <c:v>PO</c:v>
                </c:pt>
                <c:pt idx="11">
                  <c:v>STH</c:v>
                </c:pt>
                <c:pt idx="12">
                  <c:v>US</c:v>
                </c:pt>
                <c:pt idx="13">
                  <c:v>WI</c:v>
                </c:pt>
              </c:strCache>
            </c:strRef>
          </c:cat>
          <c:val>
            <c:numRef>
              <c:f>Cockpit!$B$11:$O$11</c:f>
              <c:numCache>
                <c:formatCode>0_ ;[Red]\-0\ </c:formatCode>
                <c:ptCount val="14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-4</c:v>
                </c:pt>
                <c:pt idx="11">
                  <c:v>0</c:v>
                </c:pt>
                <c:pt idx="12">
                  <c:v>1</c:v>
                </c:pt>
                <c:pt idx="1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630784"/>
        <c:axId val="137437568"/>
      </c:lineChart>
      <c:catAx>
        <c:axId val="13263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7437568"/>
        <c:crosses val="autoZero"/>
        <c:auto val="1"/>
        <c:lblAlgn val="ctr"/>
        <c:lblOffset val="100"/>
        <c:noMultiLvlLbl val="0"/>
      </c:catAx>
      <c:valAx>
        <c:axId val="137437568"/>
        <c:scaling>
          <c:orientation val="minMax"/>
          <c:max val="10"/>
          <c:min val="-6"/>
        </c:scaling>
        <c:delete val="0"/>
        <c:axPos val="l"/>
        <c:majorGridlines/>
        <c:numFmt formatCode="0_ ;[Red]\-0\ " sourceLinked="1"/>
        <c:majorTickMark val="out"/>
        <c:minorTickMark val="none"/>
        <c:tickLblPos val="nextTo"/>
        <c:crossAx val="132630784"/>
        <c:crosses val="autoZero"/>
        <c:crossBetween val="between"/>
      </c:valAx>
      <c:valAx>
        <c:axId val="153747456"/>
        <c:scaling>
          <c:orientation val="minMax"/>
          <c:max val="10"/>
          <c:min val="-6"/>
        </c:scaling>
        <c:delete val="0"/>
        <c:axPos val="r"/>
        <c:numFmt formatCode="#,##0_ ;[Red]\-#,##0\ " sourceLinked="0"/>
        <c:majorTickMark val="out"/>
        <c:minorTickMark val="none"/>
        <c:tickLblPos val="nextTo"/>
        <c:crossAx val="153749760"/>
        <c:crosses val="max"/>
        <c:crossBetween val="between"/>
      </c:valAx>
      <c:catAx>
        <c:axId val="153749760"/>
        <c:scaling>
          <c:orientation val="minMax"/>
        </c:scaling>
        <c:delete val="1"/>
        <c:axPos val="b"/>
        <c:majorTickMark val="out"/>
        <c:minorTickMark val="none"/>
        <c:tickLblPos val="nextTo"/>
        <c:crossAx val="153747456"/>
        <c:auto val="1"/>
        <c:lblAlgn val="ctr"/>
        <c:lblOffset val="100"/>
        <c:noMultiLvlLbl val="0"/>
      </c:catAx>
    </c:plotArea>
    <c:legend>
      <c:legendPos val="l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A$3" max="2030" min="2005" page="10" val="201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428625</xdr:colOff>
          <xdr:row>1</xdr:row>
          <xdr:rowOff>104775</xdr:rowOff>
        </xdr:from>
        <xdr:to>
          <xdr:col>16</xdr:col>
          <xdr:colOff>9525</xdr:colOff>
          <xdr:row>3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42334</xdr:colOff>
      <xdr:row>3</xdr:row>
      <xdr:rowOff>21167</xdr:rowOff>
    </xdr:from>
    <xdr:to>
      <xdr:col>16</xdr:col>
      <xdr:colOff>0</xdr:colOff>
      <xdr:row>3</xdr:row>
      <xdr:rowOff>3249083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ohdaten" fillFormulas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"/>
  <sheetViews>
    <sheetView showGridLines="0" showRowColHeaders="0" tabSelected="1" zoomScale="90" zoomScaleNormal="90" workbookViewId="0">
      <selection activeCell="A5" sqref="A5"/>
    </sheetView>
  </sheetViews>
  <sheetFormatPr baseColWidth="10" defaultRowHeight="14.25" x14ac:dyDescent="0.2"/>
  <cols>
    <col min="1" max="1" width="24.375" customWidth="1"/>
    <col min="2" max="15" width="6.875" customWidth="1"/>
    <col min="16" max="16" width="10" customWidth="1"/>
  </cols>
  <sheetData>
    <row r="1" spans="1:16" ht="27" x14ac:dyDescent="0.35">
      <c r="A1" s="4" t="s">
        <v>461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8" x14ac:dyDescent="0.25">
      <c r="A2" s="5" t="s">
        <v>462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8" x14ac:dyDescent="0.25">
      <c r="A3" s="5">
        <v>2012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258.75" customHeight="1" x14ac:dyDescent="0.2"/>
    <row r="5" spans="1:16" ht="15" x14ac:dyDescent="0.25">
      <c r="A5" s="14" t="s">
        <v>7</v>
      </c>
      <c r="B5" s="10" t="s">
        <v>38</v>
      </c>
      <c r="C5" s="10" t="s">
        <v>56</v>
      </c>
      <c r="D5" s="10" t="s">
        <v>20</v>
      </c>
      <c r="E5" s="10" t="s">
        <v>90</v>
      </c>
      <c r="F5" s="10" t="s">
        <v>32</v>
      </c>
      <c r="G5" s="10" t="s">
        <v>50</v>
      </c>
      <c r="H5" s="10" t="s">
        <v>44</v>
      </c>
      <c r="I5" s="10" t="s">
        <v>14</v>
      </c>
      <c r="J5" s="10" t="s">
        <v>65</v>
      </c>
      <c r="K5" s="10" t="s">
        <v>70</v>
      </c>
      <c r="L5" s="10" t="s">
        <v>199</v>
      </c>
      <c r="M5" s="10" t="s">
        <v>225</v>
      </c>
      <c r="N5" s="10" t="s">
        <v>220</v>
      </c>
      <c r="O5" s="10" t="s">
        <v>26</v>
      </c>
      <c r="P5" s="10" t="s">
        <v>470</v>
      </c>
    </row>
    <row r="6" spans="1:16" x14ac:dyDescent="0.2">
      <c r="A6" s="16" t="s">
        <v>471</v>
      </c>
      <c r="B6" s="17">
        <f>DSUM(Daten,"B_Anteil",DBKriterien!A3:A4)</f>
        <v>16.083333333333332</v>
      </c>
      <c r="C6" s="17">
        <f>DSUM(Daten,"B_Anteil",DBKriterien!B3:B4)</f>
        <v>44.499999999999993</v>
      </c>
      <c r="D6" s="17">
        <f>DSUM(Daten,"B_Anteil",DBKriterien!C3:C4)</f>
        <v>11.916666666666666</v>
      </c>
      <c r="E6" s="17">
        <f>DSUM(Daten,"B_Anteil",DBKriterien!D3:D4)</f>
        <v>4</v>
      </c>
      <c r="F6" s="17">
        <f>DSUM(Daten,"B_Anteil",DBKriterien!E3:E4)</f>
        <v>4</v>
      </c>
      <c r="G6" s="17">
        <f>DSUM(Daten,"B_Anteil",DBKriterien!F3:F4)</f>
        <v>8.9166666666666679</v>
      </c>
      <c r="H6" s="17">
        <f>DSUM(Daten,"B_Anteil",DBKriterien!G3:G4)</f>
        <v>10</v>
      </c>
      <c r="I6" s="17">
        <f>DSUM(Daten,"B_Anteil",DBKriterien!H3:H4)</f>
        <v>7.666666666666667</v>
      </c>
      <c r="J6" s="17">
        <f>DSUM(Daten,"B_Anteil",DBKriterien!I3:I4)</f>
        <v>8.5833333333333321</v>
      </c>
      <c r="K6" s="17">
        <f>DSUM(Daten,"B_Anteil",DBKriterien!J3:J4)</f>
        <v>4.5833333333333339</v>
      </c>
      <c r="L6" s="17">
        <f>DSUM(Daten,"B_Anteil",DBKriterien!K3:K4)</f>
        <v>39.333333333333329</v>
      </c>
      <c r="M6" s="17">
        <f>DSUM(Daten,"B_Anteil",DBKriterien!L3:L4)</f>
        <v>5</v>
      </c>
      <c r="N6" s="17">
        <f>DSUM(Daten,"B_Anteil",DBKriterien!M3:M4)</f>
        <v>11.833333333333334</v>
      </c>
      <c r="O6" s="17">
        <f>DSUM(Daten,"B_Anteil",DBKriterien!N3:N4)</f>
        <v>15.666666666666668</v>
      </c>
      <c r="P6" s="17">
        <f>SUM(B6:O6)</f>
        <v>192.08333333333331</v>
      </c>
    </row>
    <row r="7" spans="1:16" x14ac:dyDescent="0.2">
      <c r="A7" s="8" t="str">
        <f>"Beschäftigte zu Beginn " &amp;Zeitraum</f>
        <v>Beschäftigte zu Beginn 2012</v>
      </c>
      <c r="B7" s="15">
        <f ca="1">DCOUNTA(Daten,"PrsNr",DBKriterien!A3:A4)-B9</f>
        <v>13</v>
      </c>
      <c r="C7" s="15">
        <f ca="1">DCOUNTA(Daten,"PrsNr",DBKriterien!B3:B4)-C9</f>
        <v>38</v>
      </c>
      <c r="D7" s="15">
        <f ca="1">DCOUNTA(Daten,"PrsNr",DBKriterien!C3:C4)-D9</f>
        <v>11</v>
      </c>
      <c r="E7" s="15">
        <f ca="1">DCOUNTA(Daten,"PrsNr",DBKriterien!D3:D4)-E9</f>
        <v>4</v>
      </c>
      <c r="F7" s="15">
        <f ca="1">DCOUNTA(Daten,"PrsNr",DBKriterien!E3:E4)-F9</f>
        <v>4</v>
      </c>
      <c r="G7" s="15">
        <f ca="1">DCOUNTA(Daten,"PrsNr",DBKriterien!F3:F4)-G9</f>
        <v>8</v>
      </c>
      <c r="H7" s="15">
        <f ca="1">DCOUNTA(Daten,"PrsNr",DBKriterien!G3:G4)-H9</f>
        <v>10</v>
      </c>
      <c r="I7" s="15">
        <f ca="1">DCOUNTA(Daten,"PrsNr",DBKriterien!H3:H4)-I9</f>
        <v>7</v>
      </c>
      <c r="J7" s="15">
        <f ca="1">DCOUNTA(Daten,"PrsNr",DBKriterien!I3:I4)-J9</f>
        <v>8</v>
      </c>
      <c r="K7" s="15">
        <f ca="1">DCOUNTA(Daten,"PrsNr",DBKriterien!J3:J4)-K9</f>
        <v>4</v>
      </c>
      <c r="L7" s="15">
        <f ca="1">DCOUNTA(Daten,"PrsNr",DBKriterien!K3:K4)-L9</f>
        <v>40</v>
      </c>
      <c r="M7" s="15">
        <f ca="1">DCOUNTA(Daten,"PrsNr",DBKriterien!L3:L4)-M9</f>
        <v>5</v>
      </c>
      <c r="N7" s="15">
        <f ca="1">DCOUNTA(Daten,"PrsNr",DBKriterien!M3:M4)-N9</f>
        <v>11</v>
      </c>
      <c r="O7" s="15">
        <f ca="1">DCOUNTA(Daten,"PrsNr",DBKriterien!N3:N4)-O9</f>
        <v>12</v>
      </c>
      <c r="P7" s="17">
        <f t="shared" ref="P7:P9" ca="1" si="0">SUM(B7:O7)</f>
        <v>175</v>
      </c>
    </row>
    <row r="8" spans="1:16" x14ac:dyDescent="0.2">
      <c r="A8" s="8" t="str">
        <f>"Beschäftigte zum Ende " &amp;Zeitraum</f>
        <v>Beschäftigte zum Ende 2012</v>
      </c>
      <c r="B8" s="15">
        <f ca="1">DCOUNTA(Daten,"PrsNr",DBKriterien!A3:A4)+B10</f>
        <v>17</v>
      </c>
      <c r="C8" s="15">
        <f ca="1">DCOUNTA(Daten,"PrsNr",DBKriterien!B3:B4)+C10</f>
        <v>42</v>
      </c>
      <c r="D8" s="15">
        <f ca="1">DCOUNTA(Daten,"PrsNr",DBKriterien!C3:C4)+D10</f>
        <v>12</v>
      </c>
      <c r="E8" s="15">
        <f ca="1">DCOUNTA(Daten,"PrsNr",DBKriterien!D3:D4)+E10</f>
        <v>3</v>
      </c>
      <c r="F8" s="15">
        <f ca="1">DCOUNTA(Daten,"PrsNr",DBKriterien!E3:E4)+F10</f>
        <v>4</v>
      </c>
      <c r="G8" s="15">
        <f ca="1">DCOUNTA(Daten,"PrsNr",DBKriterien!F3:F4)+G10</f>
        <v>8</v>
      </c>
      <c r="H8" s="15">
        <f ca="1">DCOUNTA(Daten,"PrsNr",DBKriterien!G3:G4)+H10</f>
        <v>10</v>
      </c>
      <c r="I8" s="15">
        <f ca="1">DCOUNTA(Daten,"PrsNr",DBKriterien!H3:H4)+I10</f>
        <v>8</v>
      </c>
      <c r="J8" s="15">
        <f ca="1">DCOUNTA(Daten,"PrsNr",DBKriterien!I3:I4)+J10</f>
        <v>9</v>
      </c>
      <c r="K8" s="15">
        <f ca="1">DCOUNTA(Daten,"PrsNr",DBKriterien!J3:J4)+K10</f>
        <v>5</v>
      </c>
      <c r="L8" s="15">
        <f ca="1">DCOUNTA(Daten,"PrsNr",DBKriterien!K3:K4)+L10</f>
        <v>36</v>
      </c>
      <c r="M8" s="15">
        <f ca="1">DCOUNTA(Daten,"PrsNr",DBKriterien!L3:L4)+M10</f>
        <v>5</v>
      </c>
      <c r="N8" s="15">
        <f ca="1">DCOUNTA(Daten,"PrsNr",DBKriterien!M3:M4)+N10</f>
        <v>12</v>
      </c>
      <c r="O8" s="15">
        <f ca="1">DCOUNTA(Daten,"PrsNr",DBKriterien!N3:N4)+O10</f>
        <v>17</v>
      </c>
      <c r="P8" s="17">
        <f t="shared" ca="1" si="0"/>
        <v>188</v>
      </c>
    </row>
    <row r="9" spans="1:16" x14ac:dyDescent="0.2">
      <c r="A9" s="8" t="str">
        <f>"Eintritte in " &amp;Zeitraum</f>
        <v>Eintritte in 2012</v>
      </c>
      <c r="B9" s="15">
        <f ca="1">DCOUNTA(Daten,"PrsNr",OFFSET(DBKriterien!$A$6,0,(COLUMN()-2)*2,2,2))</f>
        <v>4</v>
      </c>
      <c r="C9" s="15">
        <f ca="1">DCOUNTA(Daten,"PrsNr",OFFSET(DBKriterien!$A$6,0,(COLUMN()-2)*2,2,2))</f>
        <v>8</v>
      </c>
      <c r="D9" s="15">
        <f ca="1">DCOUNTA(Daten,"PrsNr",OFFSET(DBKriterien!$A$6,0,(COLUMN()-2)*2,2,2))</f>
        <v>1</v>
      </c>
      <c r="E9" s="15">
        <f ca="1">DCOUNTA(Daten,"PrsNr",OFFSET(DBKriterien!$A$6,0,(COLUMN()-2)*2,2,2))</f>
        <v>0</v>
      </c>
      <c r="F9" s="15">
        <f ca="1">DCOUNTA(Daten,"PrsNr",OFFSET(DBKriterien!$A$6,0,(COLUMN()-2)*2,2,2))</f>
        <v>0</v>
      </c>
      <c r="G9" s="15">
        <f ca="1">DCOUNTA(Daten,"PrsNr",OFFSET(DBKriterien!$A$6,0,(COLUMN()-2)*2,2,2))</f>
        <v>1</v>
      </c>
      <c r="H9" s="15">
        <f ca="1">DCOUNTA(Daten,"PrsNr",OFFSET(DBKriterien!$A$6,0,(COLUMN()-2)*2,2,2))</f>
        <v>0</v>
      </c>
      <c r="I9" s="15">
        <f ca="1">DCOUNTA(Daten,"PrsNr",OFFSET(DBKriterien!$A$6,0,(COLUMN()-2)*2,2,2))</f>
        <v>1</v>
      </c>
      <c r="J9" s="15">
        <f ca="1">DCOUNTA(Daten,"PrsNr",OFFSET(DBKriterien!$A$6,0,(COLUMN()-2)*2,2,2))</f>
        <v>1</v>
      </c>
      <c r="K9" s="15">
        <f ca="1">DCOUNTA(Daten,"PrsNr",OFFSET(DBKriterien!$A$6,0,(COLUMN()-2)*2,2,2))</f>
        <v>1</v>
      </c>
      <c r="L9" s="15">
        <f ca="1">DCOUNTA(Daten,"PrsNr",OFFSET(DBKriterien!$A$6,0,(COLUMN()-2)*2,2,2))</f>
        <v>0</v>
      </c>
      <c r="M9" s="15">
        <f ca="1">DCOUNTA(Daten,"PrsNr",OFFSET(DBKriterien!$A$6,0,(COLUMN()-2)*2,2,2))</f>
        <v>0</v>
      </c>
      <c r="N9" s="15">
        <f ca="1">DCOUNTA(Daten,"PrsNr",OFFSET(DBKriterien!$A$6,0,(COLUMN()-2)*2,2,2))</f>
        <v>1</v>
      </c>
      <c r="O9" s="15">
        <f ca="1">DCOUNTA(Daten,"PrsNr",OFFSET(DBKriterien!$A$6,0,(COLUMN()-2)*2,2,2))</f>
        <v>6</v>
      </c>
      <c r="P9" s="17">
        <f t="shared" ca="1" si="0"/>
        <v>24</v>
      </c>
    </row>
    <row r="10" spans="1:16" x14ac:dyDescent="0.2">
      <c r="A10" s="8" t="str">
        <f>"Austritte in " &amp;Zeitraum</f>
        <v>Austritte in 2012</v>
      </c>
      <c r="B10" s="18">
        <f ca="1">DCOUNTA(Daten,"PrsNr",OFFSET(DBKriterien!$A$9,0,(COLUMN()-2)*2,2,2))*-1</f>
        <v>0</v>
      </c>
      <c r="C10" s="18">
        <f ca="1">DCOUNTA(Daten,"PrsNr",OFFSET(DBKriterien!$A$9,0,(COLUMN()-2)*2,2,2))*-1</f>
        <v>-4</v>
      </c>
      <c r="D10" s="18">
        <f ca="1">DCOUNTA(Daten,"PrsNr",OFFSET(DBKriterien!$A$9,0,(COLUMN()-2)*2,2,2))*-1</f>
        <v>0</v>
      </c>
      <c r="E10" s="18">
        <f ca="1">DCOUNTA(Daten,"PrsNr",OFFSET(DBKriterien!$A$9,0,(COLUMN()-2)*2,2,2))*-1</f>
        <v>-1</v>
      </c>
      <c r="F10" s="18">
        <f ca="1">DCOUNTA(Daten,"PrsNr",OFFSET(DBKriterien!$A$9,0,(COLUMN()-2)*2,2,2))*-1</f>
        <v>0</v>
      </c>
      <c r="G10" s="18">
        <f ca="1">DCOUNTA(Daten,"PrsNr",OFFSET(DBKriterien!$A$9,0,(COLUMN()-2)*2,2,2))*-1</f>
        <v>-1</v>
      </c>
      <c r="H10" s="18">
        <f ca="1">DCOUNTA(Daten,"PrsNr",OFFSET(DBKriterien!$A$9,0,(COLUMN()-2)*2,2,2))*-1</f>
        <v>0</v>
      </c>
      <c r="I10" s="18">
        <f ca="1">DCOUNTA(Daten,"PrsNr",OFFSET(DBKriterien!$A$9,0,(COLUMN()-2)*2,2,2))*-1</f>
        <v>0</v>
      </c>
      <c r="J10" s="18">
        <f ca="1">DCOUNTA(Daten,"PrsNr",OFFSET(DBKriterien!$A$9,0,(COLUMN()-2)*2,2,2))*-1</f>
        <v>0</v>
      </c>
      <c r="K10" s="18">
        <f ca="1">DCOUNTA(Daten,"PrsNr",OFFSET(DBKriterien!$A$9,0,(COLUMN()-2)*2,2,2))*-1</f>
        <v>0</v>
      </c>
      <c r="L10" s="18">
        <f ca="1">DCOUNTA(Daten,"PrsNr",OFFSET(DBKriterien!$A$9,0,(COLUMN()-2)*2,2,2))*-1</f>
        <v>-4</v>
      </c>
      <c r="M10" s="18">
        <f ca="1">DCOUNTA(Daten,"PrsNr",OFFSET(DBKriterien!$A$9,0,(COLUMN()-2)*2,2,2))*-1</f>
        <v>0</v>
      </c>
      <c r="N10" s="18">
        <f ca="1">DCOUNTA(Daten,"PrsNr",OFFSET(DBKriterien!$A$9,0,(COLUMN()-2)*2,2,2))*-1</f>
        <v>0</v>
      </c>
      <c r="O10" s="18">
        <f ca="1">DCOUNTA(Daten,"PrsNr",OFFSET(DBKriterien!$A$9,0,(COLUMN()-2)*2,2,2))*-1</f>
        <v>-1</v>
      </c>
      <c r="P10" s="18">
        <f t="shared" ref="P7:P11" ca="1" si="1">SUM(B10:O10)</f>
        <v>-11</v>
      </c>
    </row>
    <row r="11" spans="1:16" x14ac:dyDescent="0.2">
      <c r="A11" s="15" t="s">
        <v>473</v>
      </c>
      <c r="B11" s="15">
        <f ca="1">B8-B7</f>
        <v>4</v>
      </c>
      <c r="C11" s="15">
        <f t="shared" ref="C11:O11" ca="1" si="2">C8-C7</f>
        <v>4</v>
      </c>
      <c r="D11" s="15">
        <f t="shared" ca="1" si="2"/>
        <v>1</v>
      </c>
      <c r="E11" s="15">
        <f t="shared" ca="1" si="2"/>
        <v>-1</v>
      </c>
      <c r="F11" s="15">
        <f t="shared" ca="1" si="2"/>
        <v>0</v>
      </c>
      <c r="G11" s="15">
        <f t="shared" ca="1" si="2"/>
        <v>0</v>
      </c>
      <c r="H11" s="15">
        <f t="shared" ca="1" si="2"/>
        <v>0</v>
      </c>
      <c r="I11" s="15">
        <f t="shared" ca="1" si="2"/>
        <v>1</v>
      </c>
      <c r="J11" s="15">
        <f t="shared" ca="1" si="2"/>
        <v>1</v>
      </c>
      <c r="K11" s="15">
        <f t="shared" ca="1" si="2"/>
        <v>1</v>
      </c>
      <c r="L11" s="15">
        <f t="shared" ca="1" si="2"/>
        <v>-4</v>
      </c>
      <c r="M11" s="15">
        <f t="shared" ca="1" si="2"/>
        <v>0</v>
      </c>
      <c r="N11" s="15">
        <f t="shared" ca="1" si="2"/>
        <v>1</v>
      </c>
      <c r="O11" s="15">
        <f t="shared" ca="1" si="2"/>
        <v>5</v>
      </c>
      <c r="P11" s="15">
        <f t="shared" ca="1" si="1"/>
        <v>13</v>
      </c>
    </row>
    <row r="12" spans="1:16" ht="15" x14ac:dyDescent="0.25">
      <c r="A12" s="20" t="s">
        <v>474</v>
      </c>
      <c r="B12" s="19">
        <f ca="1">-B10/B6</f>
        <v>0</v>
      </c>
      <c r="C12" s="19">
        <f ca="1">-C10/C6</f>
        <v>8.9887640449438214E-2</v>
      </c>
      <c r="D12" s="19">
        <f t="shared" ref="D12:P12" ca="1" si="3">-D10/D6</f>
        <v>0</v>
      </c>
      <c r="E12" s="19">
        <f t="shared" ca="1" si="3"/>
        <v>0.25</v>
      </c>
      <c r="F12" s="19">
        <f t="shared" ca="1" si="3"/>
        <v>0</v>
      </c>
      <c r="G12" s="19">
        <f t="shared" ca="1" si="3"/>
        <v>0.11214953271028036</v>
      </c>
      <c r="H12" s="19">
        <f t="shared" ca="1" si="3"/>
        <v>0</v>
      </c>
      <c r="I12" s="19">
        <f t="shared" ca="1" si="3"/>
        <v>0</v>
      </c>
      <c r="J12" s="19">
        <f t="shared" ca="1" si="3"/>
        <v>0</v>
      </c>
      <c r="K12" s="19">
        <f t="shared" ca="1" si="3"/>
        <v>0</v>
      </c>
      <c r="L12" s="19">
        <f t="shared" ca="1" si="3"/>
        <v>0.10169491525423729</v>
      </c>
      <c r="M12" s="19">
        <f t="shared" ca="1" si="3"/>
        <v>0</v>
      </c>
      <c r="N12" s="19">
        <f t="shared" ca="1" si="3"/>
        <v>0</v>
      </c>
      <c r="O12" s="19">
        <f t="shared" ca="1" si="3"/>
        <v>6.3829787234042548E-2</v>
      </c>
      <c r="P12" s="19">
        <f t="shared" ca="1" si="3"/>
        <v>5.7266811279826468E-2</v>
      </c>
    </row>
    <row r="13" spans="1:16" ht="15" x14ac:dyDescent="0.25">
      <c r="A13" s="9" t="s">
        <v>475</v>
      </c>
      <c r="B13" s="15">
        <f ca="1">DCOUNTA(Daten,"PrsNr",OFFSET(DBKriterien!$A$12,0,(COLUMN()-2)*3,2,3))</f>
        <v>0</v>
      </c>
      <c r="C13" s="15">
        <f ca="1">DCOUNTA(Daten,"PrsNr",OFFSET(DBKriterien!$A$12,0,(COLUMN()-2)*3,2,3))</f>
        <v>0</v>
      </c>
      <c r="D13" s="15">
        <f ca="1">DCOUNTA(Daten,"PrsNr",OFFSET(DBKriterien!$A$12,0,(COLUMN()-2)*3,2,3))</f>
        <v>0</v>
      </c>
      <c r="E13" s="15">
        <f ca="1">DCOUNTA(Daten,"PrsNr",OFFSET(DBKriterien!$A$12,0,(COLUMN()-2)*3,2,3))</f>
        <v>0</v>
      </c>
      <c r="F13" s="15">
        <f ca="1">DCOUNTA(Daten,"PrsNr",OFFSET(DBKriterien!$A$12,0,(COLUMN()-2)*3,2,3))</f>
        <v>0</v>
      </c>
      <c r="G13" s="15">
        <f ca="1">DCOUNTA(Daten,"PrsNr",OFFSET(DBKriterien!$A$12,0,(COLUMN()-2)*3,2,3))</f>
        <v>0</v>
      </c>
      <c r="H13" s="15">
        <f ca="1">DCOUNTA(Daten,"PrsNr",OFFSET(DBKriterien!$A$12,0,(COLUMN()-2)*3,2,3))</f>
        <v>0</v>
      </c>
      <c r="I13" s="15">
        <f ca="1">DCOUNTA(Daten,"PrsNr",OFFSET(DBKriterien!$A$12,0,(COLUMN()-2)*3,2,3))</f>
        <v>0</v>
      </c>
      <c r="J13" s="15">
        <f ca="1">DCOUNTA(Daten,"PrsNr",OFFSET(DBKriterien!$A$12,0,(COLUMN()-2)*3,2,3))</f>
        <v>0</v>
      </c>
      <c r="K13" s="15">
        <f ca="1">DCOUNTA(Daten,"PrsNr",OFFSET(DBKriterien!$A$12,0,(COLUMN()-2)*3,2,3))</f>
        <v>0</v>
      </c>
      <c r="L13" s="15">
        <f ca="1">DCOUNTA(Daten,"PrsNr",OFFSET(DBKriterien!$A$12,0,(COLUMN()-2)*3,2,3))</f>
        <v>0</v>
      </c>
      <c r="M13" s="15">
        <f ca="1">DCOUNTA(Daten,"PrsNr",OFFSET(DBKriterien!$A$12,0,(COLUMN()-2)*3,2,3))</f>
        <v>0</v>
      </c>
      <c r="N13" s="15">
        <f ca="1">DCOUNTA(Daten,"PrsNr",OFFSET(DBKriterien!$A$12,0,(COLUMN()-2)*3,2,3))</f>
        <v>0</v>
      </c>
      <c r="O13" s="15">
        <f ca="1">DCOUNTA(Daten,"PrsNr",OFFSET(DBKriterien!$A$12,0,(COLUMN()-2)*3,2,3))</f>
        <v>0</v>
      </c>
      <c r="P13" s="15">
        <f ca="1">SUM(B13:O13)</f>
        <v>0</v>
      </c>
    </row>
    <row r="14" spans="1:16" ht="15" x14ac:dyDescent="0.25">
      <c r="A14" s="9" t="s">
        <v>476</v>
      </c>
      <c r="B14" s="15">
        <f>Zeitraum-YEAR(DAVERAGE(Daten,"Geburtstag",DBKriterien!A3:A4))</f>
        <v>36</v>
      </c>
      <c r="C14" s="15">
        <f>Zeitraum-YEAR(DAVERAGE(Daten,"Geburtstag",DBKriterien!B3:B4))</f>
        <v>36</v>
      </c>
      <c r="D14" s="15">
        <f>Zeitraum-YEAR(DAVERAGE(Daten,"Geburtstag",DBKriterien!C3:C4))</f>
        <v>34</v>
      </c>
      <c r="E14" s="15">
        <f>Zeitraum-YEAR(DAVERAGE(Daten,"Geburtstag",DBKriterien!D3:D4))</f>
        <v>29</v>
      </c>
      <c r="F14" s="15">
        <f>Zeitraum-YEAR(DAVERAGE(Daten,"Geburtstag",DBKriterien!E3:E4))</f>
        <v>36</v>
      </c>
      <c r="G14" s="15">
        <f>Zeitraum-YEAR(DAVERAGE(Daten,"Geburtstag",DBKriterien!F3:F4))</f>
        <v>32</v>
      </c>
      <c r="H14" s="15">
        <f>Zeitraum-YEAR(DAVERAGE(Daten,"Geburtstag",DBKriterien!G3:G4))</f>
        <v>40</v>
      </c>
      <c r="I14" s="15">
        <f>Zeitraum-YEAR(DAVERAGE(Daten,"Geburtstag",DBKriterien!H3:H4))</f>
        <v>35</v>
      </c>
      <c r="J14" s="15">
        <f>Zeitraum-YEAR(DAVERAGE(Daten,"Geburtstag",DBKriterien!I3:I4))</f>
        <v>32</v>
      </c>
      <c r="K14" s="15">
        <f>Zeitraum-YEAR(DAVERAGE(Daten,"Geburtstag",DBKriterien!J3:J4))</f>
        <v>28</v>
      </c>
      <c r="L14" s="15">
        <f>Zeitraum-YEAR(DAVERAGE(Daten,"Geburtstag",DBKriterien!K3:K4))</f>
        <v>37</v>
      </c>
      <c r="M14" s="15">
        <f>Zeitraum-YEAR(DAVERAGE(Daten,"Geburtstag",DBKriterien!L3:L4))</f>
        <v>43</v>
      </c>
      <c r="N14" s="15">
        <f>Zeitraum-YEAR(DAVERAGE(Daten,"Geburtstag",DBKriterien!M3:M4))</f>
        <v>33</v>
      </c>
      <c r="O14" s="15">
        <f>Zeitraum-YEAR(DAVERAGE(Daten,"Geburtstag",DBKriterien!N3:N4))</f>
        <v>29</v>
      </c>
      <c r="P14" s="15">
        <f>Zeitraum-YEAR(DAVERAGE(Daten,"Geburtstag",DBKriterien!O3:O4))</f>
        <v>35</v>
      </c>
    </row>
    <row r="15" spans="1:16" ht="15" x14ac:dyDescent="0.25">
      <c r="A15" s="9" t="s">
        <v>477</v>
      </c>
      <c r="B15" s="15">
        <f ca="1">DCOUNTA(Daten,"PrsNr",OFFSET(DBKriterien!$A$15,0,(COLUMN()-2)*3,2,3))</f>
        <v>0</v>
      </c>
      <c r="C15" s="15">
        <f ca="1">DCOUNTA(Daten,"PrsNr",OFFSET(DBKriterien!$A$15,0,(COLUMN()-2)*3,2,3))</f>
        <v>2</v>
      </c>
      <c r="D15" s="15">
        <f ca="1">DCOUNTA(Daten,"PrsNr",OFFSET(DBKriterien!$A$15,0,(COLUMN()-2)*3,2,3))</f>
        <v>0</v>
      </c>
      <c r="E15" s="15">
        <f ca="1">DCOUNTA(Daten,"PrsNr",OFFSET(DBKriterien!$A$15,0,(COLUMN()-2)*3,2,3))</f>
        <v>1</v>
      </c>
      <c r="F15" s="15">
        <f ca="1">DCOUNTA(Daten,"PrsNr",OFFSET(DBKriterien!$A$15,0,(COLUMN()-2)*3,2,3))</f>
        <v>0</v>
      </c>
      <c r="G15" s="15">
        <f ca="1">DCOUNTA(Daten,"PrsNr",OFFSET(DBKriterien!$A$15,0,(COLUMN()-2)*3,2,3))</f>
        <v>0</v>
      </c>
      <c r="H15" s="15">
        <f ca="1">DCOUNTA(Daten,"PrsNr",OFFSET(DBKriterien!$A$15,0,(COLUMN()-2)*3,2,3))</f>
        <v>0</v>
      </c>
      <c r="I15" s="15">
        <f ca="1">DCOUNTA(Daten,"PrsNr",OFFSET(DBKriterien!$A$15,0,(COLUMN()-2)*3,2,3))</f>
        <v>0</v>
      </c>
      <c r="J15" s="15">
        <f ca="1">DCOUNTA(Daten,"PrsNr",OFFSET(DBKriterien!$A$15,0,(COLUMN()-2)*3,2,3))</f>
        <v>0</v>
      </c>
      <c r="K15" s="15">
        <f ca="1">DCOUNTA(Daten,"PrsNr",OFFSET(DBKriterien!$A$15,0,(COLUMN()-2)*3,2,3))</f>
        <v>0</v>
      </c>
      <c r="L15" s="15">
        <f ca="1">DCOUNTA(Daten,"PrsNr",OFFSET(DBKriterien!$A$15,0,(COLUMN()-2)*3,2,3))</f>
        <v>3</v>
      </c>
      <c r="M15" s="15">
        <f ca="1">DCOUNTA(Daten,"PrsNr",OFFSET(DBKriterien!$A$15,0,(COLUMN()-2)*3,2,3))</f>
        <v>0</v>
      </c>
      <c r="N15" s="15">
        <f ca="1">DCOUNTA(Daten,"PrsNr",OFFSET(DBKriterien!$A$15,0,(COLUMN()-2)*3,2,3))</f>
        <v>0</v>
      </c>
      <c r="O15" s="15">
        <f ca="1">DCOUNTA(Daten,"PrsNr",OFFSET(DBKriterien!$A$15,0,(COLUMN()-2)*3,2,3))</f>
        <v>1</v>
      </c>
      <c r="P15" s="15">
        <f ca="1">SUM(B15:O15)</f>
        <v>7</v>
      </c>
    </row>
    <row r="16" spans="1:16" ht="15" x14ac:dyDescent="0.25">
      <c r="A16" s="20" t="s">
        <v>478</v>
      </c>
      <c r="B16" s="19">
        <f ca="1">(-B10-B13-B15)/B6</f>
        <v>0</v>
      </c>
      <c r="C16" s="19">
        <f t="shared" ref="C16:P16" ca="1" si="4">(-C10-C13-C15)/C6</f>
        <v>4.4943820224719107E-2</v>
      </c>
      <c r="D16" s="19">
        <f t="shared" ca="1" si="4"/>
        <v>0</v>
      </c>
      <c r="E16" s="19">
        <f t="shared" ca="1" si="4"/>
        <v>0</v>
      </c>
      <c r="F16" s="19">
        <f t="shared" ca="1" si="4"/>
        <v>0</v>
      </c>
      <c r="G16" s="19">
        <f t="shared" ca="1" si="4"/>
        <v>0.11214953271028036</v>
      </c>
      <c r="H16" s="19">
        <f t="shared" ca="1" si="4"/>
        <v>0</v>
      </c>
      <c r="I16" s="19">
        <f t="shared" ca="1" si="4"/>
        <v>0</v>
      </c>
      <c r="J16" s="19">
        <f t="shared" ca="1" si="4"/>
        <v>0</v>
      </c>
      <c r="K16" s="19">
        <f t="shared" ca="1" si="4"/>
        <v>0</v>
      </c>
      <c r="L16" s="19">
        <f t="shared" ca="1" si="4"/>
        <v>2.5423728813559324E-2</v>
      </c>
      <c r="M16" s="19">
        <f t="shared" ca="1" si="4"/>
        <v>0</v>
      </c>
      <c r="N16" s="19">
        <f t="shared" ca="1" si="4"/>
        <v>0</v>
      </c>
      <c r="O16" s="19">
        <f t="shared" ca="1" si="4"/>
        <v>0</v>
      </c>
      <c r="P16" s="19">
        <f t="shared" ca="1" si="4"/>
        <v>2.082429501084599E-2</v>
      </c>
    </row>
  </sheetData>
  <mergeCells count="3">
    <mergeCell ref="A1:P1"/>
    <mergeCell ref="A2:P2"/>
    <mergeCell ref="A3:P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15</xdr:col>
                    <xdr:colOff>428625</xdr:colOff>
                    <xdr:row>1</xdr:row>
                    <xdr:rowOff>104775</xdr:rowOff>
                  </from>
                  <to>
                    <xdr:col>16</xdr:col>
                    <xdr:colOff>9525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"/>
  <sheetViews>
    <sheetView zoomScale="80" zoomScaleNormal="80" workbookViewId="0">
      <selection activeCell="AN15" sqref="AN15"/>
    </sheetView>
  </sheetViews>
  <sheetFormatPr baseColWidth="10" defaultRowHeight="14.25" x14ac:dyDescent="0.2"/>
  <cols>
    <col min="1" max="1" width="11.375" bestFit="1" customWidth="1"/>
  </cols>
  <sheetData>
    <row r="1" spans="1:42" ht="15" x14ac:dyDescent="0.25">
      <c r="A1" s="12" t="s">
        <v>468</v>
      </c>
      <c r="B1" s="13">
        <v>65</v>
      </c>
    </row>
    <row r="3" spans="1:42" ht="15" x14ac:dyDescent="0.25">
      <c r="A3" s="10" t="s">
        <v>7</v>
      </c>
      <c r="B3" s="10" t="s">
        <v>7</v>
      </c>
      <c r="C3" s="10" t="s">
        <v>7</v>
      </c>
      <c r="D3" s="10" t="s">
        <v>7</v>
      </c>
      <c r="E3" s="10" t="s">
        <v>7</v>
      </c>
      <c r="F3" s="10" t="s">
        <v>7</v>
      </c>
      <c r="G3" s="10" t="s">
        <v>7</v>
      </c>
      <c r="H3" s="10" t="s">
        <v>7</v>
      </c>
      <c r="I3" s="10" t="s">
        <v>7</v>
      </c>
      <c r="J3" s="10" t="s">
        <v>7</v>
      </c>
      <c r="K3" s="10" t="s">
        <v>7</v>
      </c>
      <c r="L3" s="10" t="s">
        <v>7</v>
      </c>
      <c r="M3" s="10" t="s">
        <v>7</v>
      </c>
      <c r="N3" s="10" t="s">
        <v>7</v>
      </c>
    </row>
    <row r="4" spans="1:42" x14ac:dyDescent="0.2">
      <c r="A4" s="11" t="s">
        <v>38</v>
      </c>
      <c r="B4" s="11" t="s">
        <v>56</v>
      </c>
      <c r="C4" s="11" t="s">
        <v>20</v>
      </c>
      <c r="D4" s="11" t="s">
        <v>90</v>
      </c>
      <c r="E4" s="11" t="s">
        <v>32</v>
      </c>
      <c r="F4" s="11" t="s">
        <v>50</v>
      </c>
      <c r="G4" s="11" t="s">
        <v>44</v>
      </c>
      <c r="H4" s="11" t="s">
        <v>14</v>
      </c>
      <c r="I4" s="11" t="s">
        <v>65</v>
      </c>
      <c r="J4" s="11" t="s">
        <v>70</v>
      </c>
      <c r="K4" s="11" t="s">
        <v>199</v>
      </c>
      <c r="L4" s="11" t="s">
        <v>225</v>
      </c>
      <c r="M4" s="11" t="s">
        <v>220</v>
      </c>
      <c r="N4" s="11" t="s">
        <v>26</v>
      </c>
    </row>
    <row r="6" spans="1:42" ht="15" x14ac:dyDescent="0.25">
      <c r="A6" s="10" t="s">
        <v>7</v>
      </c>
      <c r="B6" s="11" t="s">
        <v>463</v>
      </c>
      <c r="C6" s="10" t="s">
        <v>7</v>
      </c>
      <c r="D6" s="11" t="s">
        <v>463</v>
      </c>
      <c r="E6" s="10" t="s">
        <v>7</v>
      </c>
      <c r="F6" s="11" t="s">
        <v>463</v>
      </c>
      <c r="G6" s="10" t="s">
        <v>7</v>
      </c>
      <c r="H6" s="11" t="s">
        <v>463</v>
      </c>
      <c r="I6" s="10" t="s">
        <v>7</v>
      </c>
      <c r="J6" s="11" t="s">
        <v>463</v>
      </c>
      <c r="K6" s="10" t="s">
        <v>7</v>
      </c>
      <c r="L6" s="11" t="s">
        <v>463</v>
      </c>
      <c r="M6" s="10" t="s">
        <v>7</v>
      </c>
      <c r="N6" s="11" t="s">
        <v>463</v>
      </c>
      <c r="O6" s="10" t="s">
        <v>7</v>
      </c>
      <c r="P6" s="11" t="s">
        <v>463</v>
      </c>
      <c r="Q6" s="10" t="s">
        <v>7</v>
      </c>
      <c r="R6" s="11" t="s">
        <v>463</v>
      </c>
      <c r="S6" s="10" t="s">
        <v>7</v>
      </c>
      <c r="T6" s="11" t="s">
        <v>463</v>
      </c>
      <c r="U6" s="10" t="s">
        <v>7</v>
      </c>
      <c r="V6" s="11" t="s">
        <v>463</v>
      </c>
      <c r="W6" s="10" t="s">
        <v>7</v>
      </c>
      <c r="X6" s="11" t="s">
        <v>463</v>
      </c>
      <c r="Y6" s="10" t="s">
        <v>7</v>
      </c>
      <c r="Z6" s="11" t="s">
        <v>463</v>
      </c>
      <c r="AA6" s="10" t="s">
        <v>7</v>
      </c>
      <c r="AB6" s="11" t="s">
        <v>463</v>
      </c>
    </row>
    <row r="7" spans="1:42" x14ac:dyDescent="0.2">
      <c r="A7" s="11" t="s">
        <v>38</v>
      </c>
      <c r="B7" s="11" t="s">
        <v>472</v>
      </c>
      <c r="C7" s="11" t="s">
        <v>56</v>
      </c>
      <c r="D7" s="11" t="s">
        <v>472</v>
      </c>
      <c r="E7" s="11" t="s">
        <v>20</v>
      </c>
      <c r="F7" s="11" t="s">
        <v>472</v>
      </c>
      <c r="G7" s="11" t="s">
        <v>90</v>
      </c>
      <c r="H7" s="11" t="s">
        <v>472</v>
      </c>
      <c r="I7" s="11" t="s">
        <v>32</v>
      </c>
      <c r="J7" s="11" t="s">
        <v>472</v>
      </c>
      <c r="K7" s="11" t="s">
        <v>50</v>
      </c>
      <c r="L7" s="11" t="s">
        <v>472</v>
      </c>
      <c r="M7" s="11" t="s">
        <v>44</v>
      </c>
      <c r="N7" s="11" t="s">
        <v>472</v>
      </c>
      <c r="O7" s="11" t="s">
        <v>14</v>
      </c>
      <c r="P7" s="11" t="s">
        <v>472</v>
      </c>
      <c r="Q7" s="11" t="s">
        <v>65</v>
      </c>
      <c r="R7" s="11" t="s">
        <v>472</v>
      </c>
      <c r="S7" s="11" t="s">
        <v>70</v>
      </c>
      <c r="T7" s="11" t="s">
        <v>472</v>
      </c>
      <c r="U7" s="11" t="s">
        <v>199</v>
      </c>
      <c r="V7" s="11" t="s">
        <v>472</v>
      </c>
      <c r="W7" s="11" t="s">
        <v>225</v>
      </c>
      <c r="X7" s="11" t="s">
        <v>472</v>
      </c>
      <c r="Y7" s="11" t="s">
        <v>220</v>
      </c>
      <c r="Z7" s="11" t="s">
        <v>472</v>
      </c>
      <c r="AA7" s="11" t="s">
        <v>26</v>
      </c>
      <c r="AB7" s="11" t="s">
        <v>472</v>
      </c>
    </row>
    <row r="9" spans="1:42" ht="15" x14ac:dyDescent="0.25">
      <c r="A9" s="10" t="s">
        <v>7</v>
      </c>
      <c r="B9" s="11" t="s">
        <v>464</v>
      </c>
      <c r="C9" s="10" t="s">
        <v>7</v>
      </c>
      <c r="D9" s="11" t="s">
        <v>464</v>
      </c>
      <c r="E9" s="10" t="s">
        <v>7</v>
      </c>
      <c r="F9" s="11" t="s">
        <v>464</v>
      </c>
      <c r="G9" s="10" t="s">
        <v>7</v>
      </c>
      <c r="H9" s="11" t="s">
        <v>464</v>
      </c>
      <c r="I9" s="10" t="s">
        <v>7</v>
      </c>
      <c r="J9" s="11" t="s">
        <v>464</v>
      </c>
      <c r="K9" s="10" t="s">
        <v>7</v>
      </c>
      <c r="L9" s="11" t="s">
        <v>464</v>
      </c>
      <c r="M9" s="10" t="s">
        <v>7</v>
      </c>
      <c r="N9" s="11" t="s">
        <v>464</v>
      </c>
      <c r="O9" s="10" t="s">
        <v>7</v>
      </c>
      <c r="P9" s="11" t="s">
        <v>464</v>
      </c>
      <c r="Q9" s="10" t="s">
        <v>7</v>
      </c>
      <c r="R9" s="11" t="s">
        <v>464</v>
      </c>
      <c r="S9" s="10" t="s">
        <v>7</v>
      </c>
      <c r="T9" s="11" t="s">
        <v>464</v>
      </c>
      <c r="U9" s="10" t="s">
        <v>7</v>
      </c>
      <c r="V9" s="11" t="s">
        <v>464</v>
      </c>
      <c r="W9" s="10" t="s">
        <v>7</v>
      </c>
      <c r="X9" s="11" t="s">
        <v>464</v>
      </c>
      <c r="Y9" s="10" t="s">
        <v>7</v>
      </c>
      <c r="Z9" s="11" t="s">
        <v>464</v>
      </c>
      <c r="AA9" s="10" t="s">
        <v>7</v>
      </c>
      <c r="AB9" s="11" t="s">
        <v>464</v>
      </c>
    </row>
    <row r="10" spans="1:42" x14ac:dyDescent="0.2">
      <c r="A10" s="11" t="s">
        <v>38</v>
      </c>
      <c r="B10" s="11" t="s">
        <v>472</v>
      </c>
      <c r="C10" s="11" t="s">
        <v>56</v>
      </c>
      <c r="D10" s="11" t="s">
        <v>472</v>
      </c>
      <c r="E10" s="11" t="s">
        <v>20</v>
      </c>
      <c r="F10" s="11" t="s">
        <v>472</v>
      </c>
      <c r="G10" s="11" t="s">
        <v>90</v>
      </c>
      <c r="H10" s="11" t="s">
        <v>472</v>
      </c>
      <c r="I10" s="11" t="s">
        <v>32</v>
      </c>
      <c r="J10" s="11" t="s">
        <v>472</v>
      </c>
      <c r="K10" s="11" t="s">
        <v>50</v>
      </c>
      <c r="L10" s="11" t="s">
        <v>472</v>
      </c>
      <c r="M10" s="11" t="s">
        <v>44</v>
      </c>
      <c r="N10" s="11" t="s">
        <v>472</v>
      </c>
      <c r="O10" s="11" t="s">
        <v>14</v>
      </c>
      <c r="P10" s="11" t="s">
        <v>472</v>
      </c>
      <c r="Q10" s="11" t="s">
        <v>65</v>
      </c>
      <c r="R10" s="11" t="s">
        <v>472</v>
      </c>
      <c r="S10" s="11" t="s">
        <v>70</v>
      </c>
      <c r="T10" s="11" t="s">
        <v>472</v>
      </c>
      <c r="U10" s="11" t="s">
        <v>199</v>
      </c>
      <c r="V10" s="11" t="s">
        <v>472</v>
      </c>
      <c r="W10" s="11" t="s">
        <v>225</v>
      </c>
      <c r="X10" s="11" t="s">
        <v>472</v>
      </c>
      <c r="Y10" s="11" t="s">
        <v>220</v>
      </c>
      <c r="Z10" s="11" t="s">
        <v>472</v>
      </c>
      <c r="AA10" s="11" t="s">
        <v>26</v>
      </c>
      <c r="AB10" s="11" t="s">
        <v>472</v>
      </c>
    </row>
    <row r="12" spans="1:42" ht="15" x14ac:dyDescent="0.25">
      <c r="A12" s="10" t="s">
        <v>7</v>
      </c>
      <c r="B12" s="11" t="s">
        <v>464</v>
      </c>
      <c r="C12" s="11" t="s">
        <v>467</v>
      </c>
      <c r="D12" s="10" t="s">
        <v>7</v>
      </c>
      <c r="E12" s="11" t="s">
        <v>464</v>
      </c>
      <c r="F12" s="11" t="s">
        <v>467</v>
      </c>
      <c r="G12" s="10" t="s">
        <v>7</v>
      </c>
      <c r="H12" s="11" t="s">
        <v>464</v>
      </c>
      <c r="I12" s="11" t="s">
        <v>467</v>
      </c>
      <c r="J12" s="10" t="s">
        <v>7</v>
      </c>
      <c r="K12" s="11" t="s">
        <v>464</v>
      </c>
      <c r="L12" s="11" t="s">
        <v>467</v>
      </c>
      <c r="M12" s="10" t="s">
        <v>7</v>
      </c>
      <c r="N12" s="11" t="s">
        <v>464</v>
      </c>
      <c r="O12" s="11" t="s">
        <v>467</v>
      </c>
      <c r="P12" s="10" t="s">
        <v>7</v>
      </c>
      <c r="Q12" s="11" t="s">
        <v>464</v>
      </c>
      <c r="R12" s="11" t="s">
        <v>467</v>
      </c>
      <c r="S12" s="10" t="s">
        <v>7</v>
      </c>
      <c r="T12" s="11" t="s">
        <v>464</v>
      </c>
      <c r="U12" s="11" t="s">
        <v>467</v>
      </c>
      <c r="V12" s="10" t="s">
        <v>7</v>
      </c>
      <c r="W12" s="11" t="s">
        <v>464</v>
      </c>
      <c r="X12" s="11" t="s">
        <v>467</v>
      </c>
      <c r="Y12" s="10" t="s">
        <v>7</v>
      </c>
      <c r="Z12" s="11" t="s">
        <v>464</v>
      </c>
      <c r="AA12" s="11" t="s">
        <v>467</v>
      </c>
      <c r="AB12" s="10" t="s">
        <v>7</v>
      </c>
      <c r="AC12" s="11" t="s">
        <v>464</v>
      </c>
      <c r="AD12" s="11" t="s">
        <v>467</v>
      </c>
      <c r="AE12" s="10" t="s">
        <v>7</v>
      </c>
      <c r="AF12" s="11" t="s">
        <v>464</v>
      </c>
      <c r="AG12" s="11" t="s">
        <v>467</v>
      </c>
      <c r="AH12" s="10" t="s">
        <v>7</v>
      </c>
      <c r="AI12" s="11" t="s">
        <v>464</v>
      </c>
      <c r="AJ12" s="11" t="s">
        <v>467</v>
      </c>
      <c r="AK12" s="10" t="s">
        <v>7</v>
      </c>
      <c r="AL12" s="11" t="s">
        <v>464</v>
      </c>
      <c r="AM12" s="11" t="s">
        <v>467</v>
      </c>
      <c r="AN12" s="10" t="s">
        <v>7</v>
      </c>
      <c r="AO12" s="11" t="s">
        <v>464</v>
      </c>
      <c r="AP12" s="11" t="s">
        <v>467</v>
      </c>
    </row>
    <row r="13" spans="1:42" x14ac:dyDescent="0.2">
      <c r="A13" s="11" t="s">
        <v>38</v>
      </c>
      <c r="B13" s="11" t="s">
        <v>472</v>
      </c>
      <c r="C13" s="11" t="s">
        <v>472</v>
      </c>
      <c r="D13" s="11" t="s">
        <v>56</v>
      </c>
      <c r="E13" s="11" t="s">
        <v>472</v>
      </c>
      <c r="F13" s="11" t="s">
        <v>472</v>
      </c>
      <c r="G13" s="11" t="s">
        <v>20</v>
      </c>
      <c r="H13" s="11" t="s">
        <v>472</v>
      </c>
      <c r="I13" s="11" t="s">
        <v>472</v>
      </c>
      <c r="J13" s="11" t="s">
        <v>90</v>
      </c>
      <c r="K13" s="11" t="s">
        <v>472</v>
      </c>
      <c r="L13" s="11" t="s">
        <v>472</v>
      </c>
      <c r="M13" s="11" t="s">
        <v>32</v>
      </c>
      <c r="N13" s="11" t="s">
        <v>472</v>
      </c>
      <c r="O13" s="11" t="s">
        <v>472</v>
      </c>
      <c r="P13" s="11" t="s">
        <v>50</v>
      </c>
      <c r="Q13" s="11" t="s">
        <v>472</v>
      </c>
      <c r="R13" s="11" t="s">
        <v>472</v>
      </c>
      <c r="S13" s="11" t="s">
        <v>44</v>
      </c>
      <c r="T13" s="11" t="s">
        <v>472</v>
      </c>
      <c r="U13" s="11" t="s">
        <v>472</v>
      </c>
      <c r="V13" s="11" t="s">
        <v>14</v>
      </c>
      <c r="W13" s="11" t="s">
        <v>472</v>
      </c>
      <c r="X13" s="11" t="s">
        <v>472</v>
      </c>
      <c r="Y13" s="11" t="s">
        <v>65</v>
      </c>
      <c r="Z13" s="11" t="s">
        <v>472</v>
      </c>
      <c r="AA13" s="11" t="s">
        <v>472</v>
      </c>
      <c r="AB13" s="11" t="s">
        <v>70</v>
      </c>
      <c r="AC13" s="11" t="s">
        <v>472</v>
      </c>
      <c r="AD13" s="11" t="s">
        <v>472</v>
      </c>
      <c r="AE13" s="11" t="s">
        <v>199</v>
      </c>
      <c r="AF13" s="11" t="s">
        <v>472</v>
      </c>
      <c r="AG13" s="11" t="s">
        <v>472</v>
      </c>
      <c r="AH13" s="11" t="s">
        <v>225</v>
      </c>
      <c r="AI13" s="11" t="s">
        <v>472</v>
      </c>
      <c r="AJ13" s="11" t="s">
        <v>472</v>
      </c>
      <c r="AK13" s="11" t="s">
        <v>220</v>
      </c>
      <c r="AL13" s="11" t="s">
        <v>472</v>
      </c>
      <c r="AM13" s="11" t="s">
        <v>472</v>
      </c>
      <c r="AN13" s="11" t="s">
        <v>26</v>
      </c>
      <c r="AO13" s="11" t="s">
        <v>472</v>
      </c>
      <c r="AP13" s="11" t="s">
        <v>472</v>
      </c>
    </row>
    <row r="14" spans="1:42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</row>
    <row r="15" spans="1:42" ht="15" x14ac:dyDescent="0.25">
      <c r="A15" s="10" t="s">
        <v>7</v>
      </c>
      <c r="B15" s="11" t="s">
        <v>464</v>
      </c>
      <c r="C15" s="11" t="s">
        <v>469</v>
      </c>
      <c r="D15" s="10" t="s">
        <v>7</v>
      </c>
      <c r="E15" s="11" t="s">
        <v>464</v>
      </c>
      <c r="F15" s="11" t="s">
        <v>469</v>
      </c>
      <c r="G15" s="10" t="s">
        <v>7</v>
      </c>
      <c r="H15" s="11" t="s">
        <v>464</v>
      </c>
      <c r="I15" s="11" t="s">
        <v>469</v>
      </c>
      <c r="J15" s="10" t="s">
        <v>7</v>
      </c>
      <c r="K15" s="11" t="s">
        <v>464</v>
      </c>
      <c r="L15" s="11" t="s">
        <v>469</v>
      </c>
      <c r="M15" s="10" t="s">
        <v>7</v>
      </c>
      <c r="N15" s="11" t="s">
        <v>464</v>
      </c>
      <c r="O15" s="11" t="s">
        <v>469</v>
      </c>
      <c r="P15" s="10" t="s">
        <v>7</v>
      </c>
      <c r="Q15" s="11" t="s">
        <v>464</v>
      </c>
      <c r="R15" s="11" t="s">
        <v>469</v>
      </c>
      <c r="S15" s="10" t="s">
        <v>7</v>
      </c>
      <c r="T15" s="11" t="s">
        <v>464</v>
      </c>
      <c r="U15" s="11" t="s">
        <v>469</v>
      </c>
      <c r="V15" s="10" t="s">
        <v>7</v>
      </c>
      <c r="W15" s="11" t="s">
        <v>464</v>
      </c>
      <c r="X15" s="11" t="s">
        <v>469</v>
      </c>
      <c r="Y15" s="10" t="s">
        <v>7</v>
      </c>
      <c r="Z15" s="11" t="s">
        <v>464</v>
      </c>
      <c r="AA15" s="11" t="s">
        <v>469</v>
      </c>
      <c r="AB15" s="10" t="s">
        <v>7</v>
      </c>
      <c r="AC15" s="11" t="s">
        <v>464</v>
      </c>
      <c r="AD15" s="11" t="s">
        <v>469</v>
      </c>
      <c r="AE15" s="10" t="s">
        <v>7</v>
      </c>
      <c r="AF15" s="11" t="s">
        <v>464</v>
      </c>
      <c r="AG15" s="11" t="s">
        <v>469</v>
      </c>
      <c r="AH15" s="10" t="s">
        <v>7</v>
      </c>
      <c r="AI15" s="11" t="s">
        <v>464</v>
      </c>
      <c r="AJ15" s="11" t="s">
        <v>469</v>
      </c>
      <c r="AK15" s="10" t="s">
        <v>7</v>
      </c>
      <c r="AL15" s="11" t="s">
        <v>464</v>
      </c>
      <c r="AM15" s="11" t="s">
        <v>469</v>
      </c>
      <c r="AN15" s="10" t="s">
        <v>7</v>
      </c>
      <c r="AO15" s="11" t="s">
        <v>464</v>
      </c>
      <c r="AP15" s="11" t="s">
        <v>469</v>
      </c>
    </row>
    <row r="16" spans="1:42" x14ac:dyDescent="0.2">
      <c r="A16" s="11" t="s">
        <v>38</v>
      </c>
      <c r="B16" s="11" t="s">
        <v>472</v>
      </c>
      <c r="C16" s="11" t="s">
        <v>472</v>
      </c>
      <c r="D16" s="11" t="s">
        <v>56</v>
      </c>
      <c r="E16" s="11" t="s">
        <v>472</v>
      </c>
      <c r="F16" s="11" t="s">
        <v>472</v>
      </c>
      <c r="G16" s="11" t="s">
        <v>20</v>
      </c>
      <c r="H16" s="11" t="s">
        <v>472</v>
      </c>
      <c r="I16" s="11" t="s">
        <v>472</v>
      </c>
      <c r="J16" s="11" t="s">
        <v>90</v>
      </c>
      <c r="K16" s="11" t="s">
        <v>472</v>
      </c>
      <c r="L16" s="11" t="s">
        <v>472</v>
      </c>
      <c r="M16" s="11" t="s">
        <v>32</v>
      </c>
      <c r="N16" s="11" t="s">
        <v>472</v>
      </c>
      <c r="O16" s="11" t="s">
        <v>472</v>
      </c>
      <c r="P16" s="11" t="s">
        <v>50</v>
      </c>
      <c r="Q16" s="11" t="s">
        <v>472</v>
      </c>
      <c r="R16" s="11" t="s">
        <v>472</v>
      </c>
      <c r="S16" s="11" t="s">
        <v>44</v>
      </c>
      <c r="T16" s="11" t="s">
        <v>472</v>
      </c>
      <c r="U16" s="11" t="s">
        <v>472</v>
      </c>
      <c r="V16" s="11" t="s">
        <v>14</v>
      </c>
      <c r="W16" s="11" t="s">
        <v>472</v>
      </c>
      <c r="X16" s="11" t="s">
        <v>472</v>
      </c>
      <c r="Y16" s="11" t="s">
        <v>65</v>
      </c>
      <c r="Z16" s="11" t="s">
        <v>472</v>
      </c>
      <c r="AA16" s="11" t="s">
        <v>472</v>
      </c>
      <c r="AB16" s="11" t="s">
        <v>70</v>
      </c>
      <c r="AC16" s="11" t="s">
        <v>472</v>
      </c>
      <c r="AD16" s="11" t="s">
        <v>472</v>
      </c>
      <c r="AE16" s="11" t="s">
        <v>199</v>
      </c>
      <c r="AF16" s="11" t="s">
        <v>472</v>
      </c>
      <c r="AG16" s="11" t="s">
        <v>472</v>
      </c>
      <c r="AH16" s="11" t="s">
        <v>225</v>
      </c>
      <c r="AI16" s="11" t="s">
        <v>472</v>
      </c>
      <c r="AJ16" s="11" t="s">
        <v>472</v>
      </c>
      <c r="AK16" s="11" t="s">
        <v>220</v>
      </c>
      <c r="AL16" s="11" t="s">
        <v>472</v>
      </c>
      <c r="AM16" s="11" t="s">
        <v>472</v>
      </c>
      <c r="AN16" s="11" t="s">
        <v>26</v>
      </c>
      <c r="AO16" s="11" t="s">
        <v>472</v>
      </c>
      <c r="AP16" s="11" t="s">
        <v>472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0"/>
  <sheetViews>
    <sheetView zoomScale="80" zoomScaleNormal="80" workbookViewId="0">
      <pane ySplit="1" topLeftCell="A2" activePane="bottomLeft" state="frozen"/>
      <selection pane="bottomLeft" activeCell="B186" sqref="B186"/>
    </sheetView>
  </sheetViews>
  <sheetFormatPr baseColWidth="10" defaultRowHeight="14.25" x14ac:dyDescent="0.2"/>
  <cols>
    <col min="1" max="1" width="5.875" bestFit="1" customWidth="1"/>
    <col min="2" max="2" width="10.5" bestFit="1" customWidth="1"/>
    <col min="3" max="3" width="24" bestFit="1" customWidth="1"/>
    <col min="4" max="4" width="10.75" bestFit="1" customWidth="1"/>
    <col min="5" max="5" width="20.625" bestFit="1" customWidth="1"/>
    <col min="6" max="6" width="16.75" bestFit="1" customWidth="1"/>
    <col min="7" max="7" width="14.25" bestFit="1" customWidth="1"/>
    <col min="8" max="8" width="9.375" bestFit="1" customWidth="1"/>
    <col min="9" max="9" width="12" bestFit="1" customWidth="1"/>
    <col min="10" max="10" width="23.375" bestFit="1" customWidth="1"/>
    <col min="11" max="11" width="12.625" bestFit="1" customWidth="1"/>
    <col min="12" max="12" width="48" bestFit="1" customWidth="1"/>
    <col min="13" max="13" width="8" customWidth="1"/>
    <col min="14" max="14" width="8.75" customWidth="1"/>
    <col min="15" max="15" width="9.625" customWidth="1"/>
    <col min="16" max="16" width="8.375" customWidth="1"/>
    <col min="17" max="17" width="12.75" customWidth="1"/>
    <col min="18" max="18" width="8.75" customWidth="1"/>
  </cols>
  <sheetData>
    <row r="1" spans="1:18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463</v>
      </c>
      <c r="N1" s="2" t="s">
        <v>464</v>
      </c>
      <c r="O1" s="6" t="s">
        <v>465</v>
      </c>
      <c r="P1" s="6" t="s">
        <v>466</v>
      </c>
      <c r="Q1" s="6" t="s">
        <v>467</v>
      </c>
      <c r="R1" s="6" t="s">
        <v>469</v>
      </c>
    </row>
    <row r="2" spans="1:18" x14ac:dyDescent="0.2">
      <c r="A2">
        <v>1001</v>
      </c>
      <c r="B2" t="s">
        <v>12</v>
      </c>
      <c r="C2" t="s">
        <v>13</v>
      </c>
      <c r="D2" s="1">
        <v>17933</v>
      </c>
      <c r="E2" s="1">
        <v>32537</v>
      </c>
      <c r="H2" t="s">
        <v>14</v>
      </c>
      <c r="I2">
        <v>64000</v>
      </c>
      <c r="J2" t="s">
        <v>15</v>
      </c>
      <c r="K2" t="s">
        <v>16</v>
      </c>
      <c r="L2" t="s">
        <v>17</v>
      </c>
      <c r="M2" t="str">
        <f>IF(AND(E2&gt;=ZStart,E2&lt;=ZEnde),"Ja","")</f>
        <v/>
      </c>
      <c r="N2" t="str">
        <f>IF(OR(AND(F2&lt;&gt;"",F2&gt;=ZStart,F2&lt;=ZEnde),AND(G2&lt;&gt;"",G2&gt;=ZStart,G2&lt;=ZEnde)),"Ja","")</f>
        <v/>
      </c>
      <c r="O2" t="str">
        <f>IF(AND(M2="Ja",N2="Ja"),IF(F2="",MONTH(G2),MONTH(F2))+1-MONTH(E2), IF(M2="Ja",13-MONTH(E2),IF(N2="Ja",IF(F2="",MONTH(G2),MONTH(F2)),"")))</f>
        <v/>
      </c>
      <c r="P2" s="7">
        <f>IF(O2="",12,O2)/12</f>
        <v>1</v>
      </c>
      <c r="Q2" t="str">
        <f>IF(AND(Zeitraum-YEAR(D2)&gt;=Rentenalter,N2="Ja"),"Ja","")</f>
        <v/>
      </c>
      <c r="R2" t="str">
        <f>IF(AND(YEAR(F2)=Zeitraum,N2="Ja"),"Ja","")</f>
        <v/>
      </c>
    </row>
    <row r="3" spans="1:18" x14ac:dyDescent="0.2">
      <c r="A3">
        <v>1020</v>
      </c>
      <c r="B3" t="s">
        <v>18</v>
      </c>
      <c r="C3" t="s">
        <v>19</v>
      </c>
      <c r="D3" s="1">
        <v>24427</v>
      </c>
      <c r="E3" s="1">
        <v>35380</v>
      </c>
      <c r="H3" t="s">
        <v>20</v>
      </c>
      <c r="I3">
        <v>25000</v>
      </c>
      <c r="J3" t="s">
        <v>21</v>
      </c>
      <c r="K3" t="s">
        <v>22</v>
      </c>
      <c r="L3" t="s">
        <v>23</v>
      </c>
      <c r="M3" t="str">
        <f>IF(AND(E3&gt;=ZStart,E3&lt;=ZEnde),"Ja","")</f>
        <v/>
      </c>
      <c r="N3" t="str">
        <f>IF(OR(AND(F3&lt;&gt;"",F3&gt;=ZStart,F3&lt;=ZEnde),AND(G3&lt;&gt;"",G3&gt;=ZStart,G3&lt;=ZEnde)),"Ja","")</f>
        <v/>
      </c>
      <c r="O3" t="str">
        <f t="shared" ref="O3:O66" si="0">IF(AND(M3="Ja",N3="Ja"),IF(F3="",MONTH(G3),MONTH(F3))+1-MONTH(E3), IF(M3="Ja",13-MONTH(E3),IF(N3="Ja",IF(F3="",MONTH(G3),MONTH(F3)),"")))</f>
        <v/>
      </c>
      <c r="P3" s="7">
        <f t="shared" ref="P3:P66" si="1">IF(O3="",12,O3)/12</f>
        <v>1</v>
      </c>
      <c r="Q3" t="str">
        <f>IF(AND(Zeitraum-YEAR(D3)&gt;=Rentenalter,N3="Ja"),"Ja","")</f>
        <v/>
      </c>
      <c r="R3" t="str">
        <f>IF(AND(YEAR(F3)=Zeitraum,N3="Ja"),"Ja","")</f>
        <v/>
      </c>
    </row>
    <row r="4" spans="1:18" x14ac:dyDescent="0.2">
      <c r="A4">
        <v>1027</v>
      </c>
      <c r="B4" t="s">
        <v>24</v>
      </c>
      <c r="C4" t="s">
        <v>25</v>
      </c>
      <c r="D4" s="1">
        <v>19336</v>
      </c>
      <c r="E4" s="1">
        <v>32479</v>
      </c>
      <c r="H4" t="s">
        <v>26</v>
      </c>
      <c r="I4">
        <v>51020</v>
      </c>
      <c r="J4" t="s">
        <v>27</v>
      </c>
      <c r="K4" t="s">
        <v>28</v>
      </c>
      <c r="L4" t="s">
        <v>29</v>
      </c>
      <c r="M4" t="str">
        <f>IF(AND(E4&gt;=ZStart,E4&lt;=ZEnde),"Ja","")</f>
        <v/>
      </c>
      <c r="N4" t="str">
        <f>IF(OR(AND(F4&lt;&gt;"",F4&gt;=ZStart,F4&lt;=ZEnde),AND(G4&lt;&gt;"",G4&gt;=ZStart,G4&lt;=ZEnde)),"Ja","")</f>
        <v/>
      </c>
      <c r="O4" t="str">
        <f t="shared" si="0"/>
        <v/>
      </c>
      <c r="P4" s="7">
        <f t="shared" si="1"/>
        <v>1</v>
      </c>
      <c r="Q4" t="str">
        <f>IF(AND(Zeitraum-YEAR(D4)&gt;=Rentenalter,N4="Ja"),"Ja","")</f>
        <v/>
      </c>
      <c r="R4" t="str">
        <f>IF(AND(YEAR(F4)=Zeitraum,N4="Ja"),"Ja","")</f>
        <v/>
      </c>
    </row>
    <row r="5" spans="1:18" x14ac:dyDescent="0.2">
      <c r="A5">
        <v>1031</v>
      </c>
      <c r="B5" t="s">
        <v>30</v>
      </c>
      <c r="C5" t="s">
        <v>31</v>
      </c>
      <c r="D5" s="1">
        <v>22318</v>
      </c>
      <c r="E5" s="1">
        <v>37648</v>
      </c>
      <c r="H5" t="s">
        <v>32</v>
      </c>
      <c r="I5">
        <v>55000</v>
      </c>
      <c r="J5" t="s">
        <v>33</v>
      </c>
      <c r="K5" t="s">
        <v>34</v>
      </c>
      <c r="L5" t="s">
        <v>35</v>
      </c>
      <c r="M5" t="str">
        <f>IF(AND(E5&gt;=ZStart,E5&lt;=ZEnde),"Ja","")</f>
        <v/>
      </c>
      <c r="N5" t="str">
        <f>IF(OR(AND(F5&lt;&gt;"",F5&gt;=ZStart,F5&lt;=ZEnde),AND(G5&lt;&gt;"",G5&gt;=ZStart,G5&lt;=ZEnde)),"Ja","")</f>
        <v/>
      </c>
      <c r="O5" t="str">
        <f t="shared" si="0"/>
        <v/>
      </c>
      <c r="P5" s="7">
        <f t="shared" si="1"/>
        <v>1</v>
      </c>
      <c r="Q5" t="str">
        <f>IF(AND(Zeitraum-YEAR(D5)&gt;=Rentenalter,N5="Ja"),"Ja","")</f>
        <v/>
      </c>
      <c r="R5" t="str">
        <f>IF(AND(YEAR(F5)=Zeitraum,N5="Ja"),"Ja","")</f>
        <v/>
      </c>
    </row>
    <row r="6" spans="1:18" x14ac:dyDescent="0.2">
      <c r="A6">
        <v>1034</v>
      </c>
      <c r="B6" t="s">
        <v>36</v>
      </c>
      <c r="C6" t="s">
        <v>37</v>
      </c>
      <c r="D6" s="1">
        <v>18716</v>
      </c>
      <c r="E6" s="1">
        <v>34411</v>
      </c>
      <c r="H6" t="s">
        <v>38</v>
      </c>
      <c r="I6">
        <v>22010</v>
      </c>
      <c r="J6" t="s">
        <v>39</v>
      </c>
      <c r="K6" t="s">
        <v>40</v>
      </c>
      <c r="L6" t="s">
        <v>41</v>
      </c>
      <c r="M6" t="str">
        <f>IF(AND(E6&gt;=ZStart,E6&lt;=ZEnde),"Ja","")</f>
        <v/>
      </c>
      <c r="N6" t="str">
        <f>IF(OR(AND(F6&lt;&gt;"",F6&gt;=ZStart,F6&lt;=ZEnde),AND(G6&lt;&gt;"",G6&gt;=ZStart,G6&lt;=ZEnde)),"Ja","")</f>
        <v/>
      </c>
      <c r="O6" t="str">
        <f t="shared" si="0"/>
        <v/>
      </c>
      <c r="P6" s="7">
        <f t="shared" si="1"/>
        <v>1</v>
      </c>
      <c r="Q6" t="str">
        <f>IF(AND(Zeitraum-YEAR(D6)&gt;=Rentenalter,N6="Ja"),"Ja","")</f>
        <v/>
      </c>
      <c r="R6" t="str">
        <f>IF(AND(YEAR(F6)=Zeitraum,N6="Ja"),"Ja","")</f>
        <v/>
      </c>
    </row>
    <row r="7" spans="1:18" x14ac:dyDescent="0.2">
      <c r="A7">
        <v>1048</v>
      </c>
      <c r="B7" t="s">
        <v>42</v>
      </c>
      <c r="C7" t="s">
        <v>43</v>
      </c>
      <c r="D7" s="1">
        <v>23071</v>
      </c>
      <c r="E7" s="1">
        <v>34753</v>
      </c>
      <c r="H7" t="s">
        <v>44</v>
      </c>
      <c r="I7">
        <v>49000</v>
      </c>
      <c r="J7" t="s">
        <v>45</v>
      </c>
      <c r="K7" t="s">
        <v>46</v>
      </c>
      <c r="L7" t="s">
        <v>47</v>
      </c>
      <c r="M7" t="str">
        <f>IF(AND(E7&gt;=ZStart,E7&lt;=ZEnde),"Ja","")</f>
        <v/>
      </c>
      <c r="N7" t="str">
        <f>IF(OR(AND(F7&lt;&gt;"",F7&gt;=ZStart,F7&lt;=ZEnde),AND(G7&lt;&gt;"",G7&gt;=ZStart,G7&lt;=ZEnde)),"Ja","")</f>
        <v/>
      </c>
      <c r="O7" t="str">
        <f t="shared" si="0"/>
        <v/>
      </c>
      <c r="P7" s="7">
        <f t="shared" si="1"/>
        <v>1</v>
      </c>
      <c r="Q7" t="str">
        <f>IF(AND(Zeitraum-YEAR(D7)&gt;=Rentenalter,N7="Ja"),"Ja","")</f>
        <v/>
      </c>
      <c r="R7" t="str">
        <f>IF(AND(YEAR(F7)=Zeitraum,N7="Ja"),"Ja","")</f>
        <v/>
      </c>
    </row>
    <row r="8" spans="1:18" x14ac:dyDescent="0.2">
      <c r="A8">
        <v>1061</v>
      </c>
      <c r="B8" t="s">
        <v>48</v>
      </c>
      <c r="C8" t="s">
        <v>49</v>
      </c>
      <c r="D8" s="1">
        <v>26933</v>
      </c>
      <c r="E8" s="1">
        <v>36423</v>
      </c>
      <c r="H8" t="s">
        <v>50</v>
      </c>
      <c r="I8">
        <v>13200</v>
      </c>
      <c r="J8" t="s">
        <v>51</v>
      </c>
      <c r="K8" t="s">
        <v>52</v>
      </c>
      <c r="L8" t="s">
        <v>53</v>
      </c>
      <c r="M8" t="str">
        <f>IF(AND(E8&gt;=ZStart,E8&lt;=ZEnde),"Ja","")</f>
        <v/>
      </c>
      <c r="N8" t="str">
        <f>IF(OR(AND(F8&lt;&gt;"",F8&gt;=ZStart,F8&lt;=ZEnde),AND(G8&lt;&gt;"",G8&gt;=ZStart,G8&lt;=ZEnde)),"Ja","")</f>
        <v/>
      </c>
      <c r="O8" t="str">
        <f t="shared" si="0"/>
        <v/>
      </c>
      <c r="P8" s="7">
        <f t="shared" si="1"/>
        <v>1</v>
      </c>
      <c r="Q8" t="str">
        <f>IF(AND(Zeitraum-YEAR(D8)&gt;=Rentenalter,N8="Ja"),"Ja","")</f>
        <v/>
      </c>
      <c r="R8" t="str">
        <f>IF(AND(YEAR(F8)=Zeitraum,N8="Ja"),"Ja","")</f>
        <v/>
      </c>
    </row>
    <row r="9" spans="1:18" x14ac:dyDescent="0.2">
      <c r="A9">
        <v>1062</v>
      </c>
      <c r="B9" t="s">
        <v>54</v>
      </c>
      <c r="C9" t="s">
        <v>55</v>
      </c>
      <c r="D9" s="1">
        <v>25948</v>
      </c>
      <c r="E9" s="1">
        <v>36168</v>
      </c>
      <c r="H9" t="s">
        <v>56</v>
      </c>
      <c r="I9">
        <v>41000</v>
      </c>
      <c r="J9" t="s">
        <v>57</v>
      </c>
      <c r="K9" t="s">
        <v>58</v>
      </c>
      <c r="L9" t="s">
        <v>59</v>
      </c>
      <c r="M9" t="str">
        <f>IF(AND(E9&gt;=ZStart,E9&lt;=ZEnde),"Ja","")</f>
        <v/>
      </c>
      <c r="N9" t="str">
        <f>IF(OR(AND(F9&lt;&gt;"",F9&gt;=ZStart,F9&lt;=ZEnde),AND(G9&lt;&gt;"",G9&gt;=ZStart,G9&lt;=ZEnde)),"Ja","")</f>
        <v/>
      </c>
      <c r="O9" t="str">
        <f t="shared" si="0"/>
        <v/>
      </c>
      <c r="P9" s="7">
        <f t="shared" si="1"/>
        <v>1</v>
      </c>
      <c r="Q9" t="str">
        <f>IF(AND(Zeitraum-YEAR(D9)&gt;=Rentenalter,N9="Ja"),"Ja","")</f>
        <v/>
      </c>
      <c r="R9" t="str">
        <f>IF(AND(YEAR(F9)=Zeitraum,N9="Ja"),"Ja","")</f>
        <v/>
      </c>
    </row>
    <row r="10" spans="1:18" x14ac:dyDescent="0.2">
      <c r="A10">
        <v>1095</v>
      </c>
      <c r="B10" t="s">
        <v>60</v>
      </c>
      <c r="C10" t="s">
        <v>61</v>
      </c>
      <c r="D10" s="1">
        <v>28550</v>
      </c>
      <c r="E10" s="1">
        <v>39500</v>
      </c>
      <c r="H10" t="s">
        <v>14</v>
      </c>
      <c r="I10">
        <v>64000</v>
      </c>
      <c r="J10" t="s">
        <v>15</v>
      </c>
      <c r="K10" t="s">
        <v>16</v>
      </c>
      <c r="L10" t="s">
        <v>62</v>
      </c>
      <c r="M10" t="str">
        <f>IF(AND(E10&gt;=ZStart,E10&lt;=ZEnde),"Ja","")</f>
        <v/>
      </c>
      <c r="N10" t="str">
        <f>IF(OR(AND(F10&lt;&gt;"",F10&gt;=ZStart,F10&lt;=ZEnde),AND(G10&lt;&gt;"",G10&gt;=ZStart,G10&lt;=ZEnde)),"Ja","")</f>
        <v/>
      </c>
      <c r="O10" t="str">
        <f t="shared" si="0"/>
        <v/>
      </c>
      <c r="P10" s="7">
        <f t="shared" si="1"/>
        <v>1</v>
      </c>
      <c r="Q10" t="str">
        <f>IF(AND(Zeitraum-YEAR(D10)&gt;=Rentenalter,N10="Ja"),"Ja","")</f>
        <v/>
      </c>
      <c r="R10" t="str">
        <f>IF(AND(YEAR(F10)=Zeitraum,N10="Ja"),"Ja","")</f>
        <v/>
      </c>
    </row>
    <row r="11" spans="1:18" x14ac:dyDescent="0.2">
      <c r="A11">
        <v>1096</v>
      </c>
      <c r="B11" t="s">
        <v>63</v>
      </c>
      <c r="C11" t="s">
        <v>64</v>
      </c>
      <c r="D11" s="1">
        <v>27834</v>
      </c>
      <c r="E11" s="1">
        <v>35499</v>
      </c>
      <c r="H11" t="s">
        <v>65</v>
      </c>
      <c r="I11">
        <v>65000</v>
      </c>
      <c r="J11" t="s">
        <v>66</v>
      </c>
      <c r="K11" t="s">
        <v>67</v>
      </c>
      <c r="L11" t="s">
        <v>68</v>
      </c>
      <c r="M11" t="str">
        <f>IF(AND(E11&gt;=ZStart,E11&lt;=ZEnde),"Ja","")</f>
        <v/>
      </c>
      <c r="N11" t="str">
        <f>IF(OR(AND(F11&lt;&gt;"",F11&gt;=ZStart,F11&lt;=ZEnde),AND(G11&lt;&gt;"",G11&gt;=ZStart,G11&lt;=ZEnde)),"Ja","")</f>
        <v/>
      </c>
      <c r="O11" t="str">
        <f t="shared" si="0"/>
        <v/>
      </c>
      <c r="P11" s="7">
        <f t="shared" si="1"/>
        <v>1</v>
      </c>
      <c r="Q11" t="str">
        <f>IF(AND(Zeitraum-YEAR(D11)&gt;=Rentenalter,N11="Ja"),"Ja","")</f>
        <v/>
      </c>
      <c r="R11" t="str">
        <f>IF(AND(YEAR(F11)=Zeitraum,N11="Ja"),"Ja","")</f>
        <v/>
      </c>
    </row>
    <row r="12" spans="1:18" x14ac:dyDescent="0.2">
      <c r="A12">
        <v>1097</v>
      </c>
      <c r="B12" t="s">
        <v>63</v>
      </c>
      <c r="C12" t="s">
        <v>69</v>
      </c>
      <c r="D12" s="1">
        <v>29902</v>
      </c>
      <c r="E12" s="1">
        <v>37567</v>
      </c>
      <c r="H12" t="s">
        <v>70</v>
      </c>
      <c r="I12">
        <v>44000</v>
      </c>
      <c r="J12" t="s">
        <v>71</v>
      </c>
      <c r="K12" t="s">
        <v>72</v>
      </c>
      <c r="L12" t="s">
        <v>73</v>
      </c>
      <c r="M12" t="str">
        <f>IF(AND(E12&gt;=ZStart,E12&lt;=ZEnde),"Ja","")</f>
        <v/>
      </c>
      <c r="N12" t="str">
        <f>IF(OR(AND(F12&lt;&gt;"",F12&gt;=ZStart,F12&lt;=ZEnde),AND(G12&lt;&gt;"",G12&gt;=ZStart,G12&lt;=ZEnde)),"Ja","")</f>
        <v/>
      </c>
      <c r="O12" t="str">
        <f t="shared" si="0"/>
        <v/>
      </c>
      <c r="P12" s="7">
        <f t="shared" si="1"/>
        <v>1</v>
      </c>
      <c r="Q12" t="str">
        <f>IF(AND(Zeitraum-YEAR(D12)&gt;=Rentenalter,N12="Ja"),"Ja","")</f>
        <v/>
      </c>
      <c r="R12" t="str">
        <f>IF(AND(YEAR(F12)=Zeitraum,N12="Ja"),"Ja","")</f>
        <v/>
      </c>
    </row>
    <row r="13" spans="1:18" x14ac:dyDescent="0.2">
      <c r="A13">
        <v>1104</v>
      </c>
      <c r="B13" t="s">
        <v>74</v>
      </c>
      <c r="C13" t="s">
        <v>75</v>
      </c>
      <c r="D13" s="1">
        <v>27787</v>
      </c>
      <c r="E13" s="1">
        <v>40562</v>
      </c>
      <c r="H13" t="s">
        <v>14</v>
      </c>
      <c r="I13">
        <v>64000</v>
      </c>
      <c r="J13" t="s">
        <v>15</v>
      </c>
      <c r="K13" t="s">
        <v>16</v>
      </c>
      <c r="L13" t="s">
        <v>76</v>
      </c>
      <c r="M13" t="str">
        <f>IF(AND(E13&gt;=ZStart,E13&lt;=ZEnde),"Ja","")</f>
        <v/>
      </c>
      <c r="N13" t="str">
        <f>IF(OR(AND(F13&lt;&gt;"",F13&gt;=ZStart,F13&lt;=ZEnde),AND(G13&lt;&gt;"",G13&gt;=ZStart,G13&lt;=ZEnde)),"Ja","")</f>
        <v/>
      </c>
      <c r="O13" t="str">
        <f t="shared" si="0"/>
        <v/>
      </c>
      <c r="P13" s="7">
        <f t="shared" si="1"/>
        <v>1</v>
      </c>
      <c r="Q13" t="str">
        <f>IF(AND(Zeitraum-YEAR(D13)&gt;=Rentenalter,N13="Ja"),"Ja","")</f>
        <v/>
      </c>
      <c r="R13" t="str">
        <f>IF(AND(YEAR(F13)=Zeitraum,N13="Ja"),"Ja","")</f>
        <v/>
      </c>
    </row>
    <row r="14" spans="1:18" x14ac:dyDescent="0.2">
      <c r="A14">
        <v>1109</v>
      </c>
      <c r="B14" t="s">
        <v>77</v>
      </c>
      <c r="C14" t="s">
        <v>78</v>
      </c>
      <c r="D14" s="1">
        <v>28820</v>
      </c>
      <c r="E14" s="1">
        <v>41030</v>
      </c>
      <c r="H14" t="s">
        <v>26</v>
      </c>
      <c r="I14">
        <v>51000</v>
      </c>
      <c r="J14" t="s">
        <v>79</v>
      </c>
      <c r="K14" t="s">
        <v>28</v>
      </c>
      <c r="L14" t="s">
        <v>80</v>
      </c>
      <c r="M14" t="str">
        <f>IF(AND(E14&gt;=ZStart,E14&lt;=ZEnde),"Ja","")</f>
        <v>Ja</v>
      </c>
      <c r="N14" t="str">
        <f>IF(OR(AND(F14&lt;&gt;"",F14&gt;=ZStart,F14&lt;=ZEnde),AND(G14&lt;&gt;"",G14&gt;=ZStart,G14&lt;=ZEnde)),"Ja","")</f>
        <v/>
      </c>
      <c r="O14">
        <f t="shared" si="0"/>
        <v>8</v>
      </c>
      <c r="P14" s="7">
        <f t="shared" si="1"/>
        <v>0.66666666666666663</v>
      </c>
      <c r="Q14" t="str">
        <f>IF(AND(Zeitraum-YEAR(D14)&gt;=Rentenalter,N14="Ja"),"Ja","")</f>
        <v/>
      </c>
      <c r="R14" t="str">
        <f>IF(AND(YEAR(F14)=Zeitraum,N14="Ja"),"Ja","")</f>
        <v/>
      </c>
    </row>
    <row r="15" spans="1:18" x14ac:dyDescent="0.2">
      <c r="A15">
        <v>1110</v>
      </c>
      <c r="B15" t="s">
        <v>81</v>
      </c>
      <c r="C15" t="s">
        <v>82</v>
      </c>
      <c r="D15" s="1">
        <v>30005</v>
      </c>
      <c r="E15" s="1">
        <v>40954</v>
      </c>
      <c r="H15" t="s">
        <v>20</v>
      </c>
      <c r="I15">
        <v>25000</v>
      </c>
      <c r="J15" t="s">
        <v>21</v>
      </c>
      <c r="K15" t="s">
        <v>22</v>
      </c>
      <c r="L15" t="s">
        <v>83</v>
      </c>
      <c r="M15" t="str">
        <f>IF(AND(E15&gt;=ZStart,E15&lt;=ZEnde),"Ja","")</f>
        <v>Ja</v>
      </c>
      <c r="N15" t="str">
        <f>IF(OR(AND(F15&lt;&gt;"",F15&gt;=ZStart,F15&lt;=ZEnde),AND(G15&lt;&gt;"",G15&gt;=ZStart,G15&lt;=ZEnde)),"Ja","")</f>
        <v/>
      </c>
      <c r="O15">
        <f t="shared" si="0"/>
        <v>11</v>
      </c>
      <c r="P15" s="7">
        <f t="shared" si="1"/>
        <v>0.91666666666666663</v>
      </c>
      <c r="Q15" t="str">
        <f>IF(AND(Zeitraum-YEAR(D15)&gt;=Rentenalter,N15="Ja"),"Ja","")</f>
        <v/>
      </c>
      <c r="R15" t="str">
        <f>IF(AND(YEAR(F15)=Zeitraum,N15="Ja"),"Ja","")</f>
        <v/>
      </c>
    </row>
    <row r="16" spans="1:18" x14ac:dyDescent="0.2">
      <c r="A16">
        <v>1117</v>
      </c>
      <c r="B16" t="s">
        <v>36</v>
      </c>
      <c r="C16" t="s">
        <v>84</v>
      </c>
      <c r="D16" s="1">
        <v>28872</v>
      </c>
      <c r="E16" s="1">
        <v>37997</v>
      </c>
      <c r="H16" t="s">
        <v>32</v>
      </c>
      <c r="I16">
        <v>55000</v>
      </c>
      <c r="J16" t="s">
        <v>33</v>
      </c>
      <c r="K16" t="s">
        <v>34</v>
      </c>
      <c r="L16" t="s">
        <v>85</v>
      </c>
      <c r="M16" t="str">
        <f>IF(AND(E16&gt;=ZStart,E16&lt;=ZEnde),"Ja","")</f>
        <v/>
      </c>
      <c r="N16" t="str">
        <f>IF(OR(AND(F16&lt;&gt;"",F16&gt;=ZStart,F16&lt;=ZEnde),AND(G16&lt;&gt;"",G16&gt;=ZStart,G16&lt;=ZEnde)),"Ja","")</f>
        <v/>
      </c>
      <c r="O16" t="str">
        <f t="shared" si="0"/>
        <v/>
      </c>
      <c r="P16" s="7">
        <f t="shared" si="1"/>
        <v>1</v>
      </c>
      <c r="Q16" t="str">
        <f>IF(AND(Zeitraum-YEAR(D16)&gt;=Rentenalter,N16="Ja"),"Ja","")</f>
        <v/>
      </c>
      <c r="R16" t="str">
        <f>IF(AND(YEAR(F16)=Zeitraum,N16="Ja"),"Ja","")</f>
        <v/>
      </c>
    </row>
    <row r="17" spans="1:18" x14ac:dyDescent="0.2">
      <c r="A17">
        <v>1116</v>
      </c>
      <c r="B17" t="s">
        <v>86</v>
      </c>
      <c r="C17" t="s">
        <v>84</v>
      </c>
      <c r="D17" s="1">
        <v>30250</v>
      </c>
      <c r="E17" s="1">
        <v>38640</v>
      </c>
      <c r="H17" t="s">
        <v>50</v>
      </c>
      <c r="I17">
        <v>13200</v>
      </c>
      <c r="J17" t="s">
        <v>51</v>
      </c>
      <c r="K17" t="s">
        <v>52</v>
      </c>
      <c r="L17" t="s">
        <v>87</v>
      </c>
      <c r="M17" t="str">
        <f>IF(AND(E17&gt;=ZStart,E17&lt;=ZEnde),"Ja","")</f>
        <v/>
      </c>
      <c r="N17" t="str">
        <f>IF(OR(AND(F17&lt;&gt;"",F17&gt;=ZStart,F17&lt;=ZEnde),AND(G17&lt;&gt;"",G17&gt;=ZStart,G17&lt;=ZEnde)),"Ja","")</f>
        <v/>
      </c>
      <c r="O17" t="str">
        <f t="shared" si="0"/>
        <v/>
      </c>
      <c r="P17" s="7">
        <f t="shared" si="1"/>
        <v>1</v>
      </c>
      <c r="Q17" t="str">
        <f>IF(AND(Zeitraum-YEAR(D17)&gt;=Rentenalter,N17="Ja"),"Ja","")</f>
        <v/>
      </c>
      <c r="R17" t="str">
        <f>IF(AND(YEAR(F17)=Zeitraum,N17="Ja"),"Ja","")</f>
        <v/>
      </c>
    </row>
    <row r="18" spans="1:18" x14ac:dyDescent="0.2">
      <c r="A18">
        <v>1121</v>
      </c>
      <c r="B18" t="s">
        <v>88</v>
      </c>
      <c r="C18" t="s">
        <v>89</v>
      </c>
      <c r="D18" s="1">
        <v>29753</v>
      </c>
      <c r="E18" s="1">
        <v>40338</v>
      </c>
      <c r="H18" t="s">
        <v>90</v>
      </c>
      <c r="I18">
        <v>31000</v>
      </c>
      <c r="J18" t="s">
        <v>91</v>
      </c>
      <c r="K18" t="s">
        <v>92</v>
      </c>
      <c r="L18" t="s">
        <v>93</v>
      </c>
      <c r="M18" t="str">
        <f>IF(AND(E18&gt;=ZStart,E18&lt;=ZEnde),"Ja","")</f>
        <v/>
      </c>
      <c r="N18" t="str">
        <f>IF(OR(AND(F18&lt;&gt;"",F18&gt;=ZStart,F18&lt;=ZEnde),AND(G18&lt;&gt;"",G18&gt;=ZStart,G18&lt;=ZEnde)),"Ja","")</f>
        <v/>
      </c>
      <c r="O18" t="str">
        <f t="shared" si="0"/>
        <v/>
      </c>
      <c r="P18" s="7">
        <f t="shared" si="1"/>
        <v>1</v>
      </c>
      <c r="Q18" t="str">
        <f>IF(AND(Zeitraum-YEAR(D18)&gt;=Rentenalter,N18="Ja"),"Ja","")</f>
        <v/>
      </c>
      <c r="R18" t="str">
        <f>IF(AND(YEAR(F18)=Zeitraum,N18="Ja"),"Ja","")</f>
        <v/>
      </c>
    </row>
    <row r="19" spans="1:18" x14ac:dyDescent="0.2">
      <c r="A19">
        <v>1127</v>
      </c>
      <c r="B19" t="s">
        <v>94</v>
      </c>
      <c r="C19" t="s">
        <v>95</v>
      </c>
      <c r="D19" s="1">
        <v>29968</v>
      </c>
      <c r="E19" s="1">
        <v>37629</v>
      </c>
      <c r="H19" t="s">
        <v>90</v>
      </c>
      <c r="I19">
        <v>31000</v>
      </c>
      <c r="J19" t="s">
        <v>91</v>
      </c>
      <c r="K19" t="s">
        <v>92</v>
      </c>
      <c r="L19" t="s">
        <v>96</v>
      </c>
      <c r="M19" t="str">
        <f>IF(AND(E19&gt;=ZStart,E19&lt;=ZEnde),"Ja","")</f>
        <v/>
      </c>
      <c r="N19" t="str">
        <f>IF(OR(AND(F19&lt;&gt;"",F19&gt;=ZStart,F19&lt;=ZEnde),AND(G19&lt;&gt;"",G19&gt;=ZStart,G19&lt;=ZEnde)),"Ja","")</f>
        <v/>
      </c>
      <c r="O19" t="str">
        <f t="shared" si="0"/>
        <v/>
      </c>
      <c r="P19" s="7">
        <f t="shared" si="1"/>
        <v>1</v>
      </c>
      <c r="Q19" t="str">
        <f>IF(AND(Zeitraum-YEAR(D19)&gt;=Rentenalter,N19="Ja"),"Ja","")</f>
        <v/>
      </c>
      <c r="R19" t="str">
        <f>IF(AND(YEAR(F19)=Zeitraum,N19="Ja"),"Ja","")</f>
        <v/>
      </c>
    </row>
    <row r="20" spans="1:18" x14ac:dyDescent="0.2">
      <c r="A20">
        <v>1129</v>
      </c>
      <c r="B20" t="s">
        <v>97</v>
      </c>
      <c r="C20" t="s">
        <v>98</v>
      </c>
      <c r="D20" s="1">
        <v>25336</v>
      </c>
      <c r="E20" s="1">
        <v>35556</v>
      </c>
      <c r="H20" t="s">
        <v>26</v>
      </c>
      <c r="I20">
        <v>51020</v>
      </c>
      <c r="J20" t="s">
        <v>27</v>
      </c>
      <c r="K20" t="s">
        <v>28</v>
      </c>
      <c r="L20" t="s">
        <v>99</v>
      </c>
      <c r="M20" t="str">
        <f>IF(AND(E20&gt;=ZStart,E20&lt;=ZEnde),"Ja","")</f>
        <v/>
      </c>
      <c r="N20" t="str">
        <f>IF(OR(AND(F20&lt;&gt;"",F20&gt;=ZStart,F20&lt;=ZEnde),AND(G20&lt;&gt;"",G20&gt;=ZStart,G20&lt;=ZEnde)),"Ja","")</f>
        <v/>
      </c>
      <c r="O20" t="str">
        <f t="shared" si="0"/>
        <v/>
      </c>
      <c r="P20" s="7">
        <f t="shared" si="1"/>
        <v>1</v>
      </c>
      <c r="Q20" t="str">
        <f>IF(AND(Zeitraum-YEAR(D20)&gt;=Rentenalter,N20="Ja"),"Ja","")</f>
        <v/>
      </c>
      <c r="R20" t="str">
        <f>IF(AND(YEAR(F20)=Zeitraum,N20="Ja"),"Ja","")</f>
        <v/>
      </c>
    </row>
    <row r="21" spans="1:18" x14ac:dyDescent="0.2">
      <c r="A21">
        <v>1134</v>
      </c>
      <c r="B21" t="s">
        <v>30</v>
      </c>
      <c r="C21" t="s">
        <v>100</v>
      </c>
      <c r="D21" s="1">
        <v>25256</v>
      </c>
      <c r="E21" s="1">
        <v>37666</v>
      </c>
      <c r="H21" t="s">
        <v>65</v>
      </c>
      <c r="I21">
        <v>65000</v>
      </c>
      <c r="J21" t="s">
        <v>66</v>
      </c>
      <c r="K21" t="s">
        <v>67</v>
      </c>
      <c r="L21" t="s">
        <v>101</v>
      </c>
      <c r="M21" t="str">
        <f>IF(AND(E21&gt;=ZStart,E21&lt;=ZEnde),"Ja","")</f>
        <v/>
      </c>
      <c r="N21" t="str">
        <f>IF(OR(AND(F21&lt;&gt;"",F21&gt;=ZStart,F21&lt;=ZEnde),AND(G21&lt;&gt;"",G21&gt;=ZStart,G21&lt;=ZEnde)),"Ja","")</f>
        <v/>
      </c>
      <c r="O21" t="str">
        <f t="shared" si="0"/>
        <v/>
      </c>
      <c r="P21" s="7">
        <f t="shared" si="1"/>
        <v>1</v>
      </c>
      <c r="Q21" t="str">
        <f>IF(AND(Zeitraum-YEAR(D21)&gt;=Rentenalter,N21="Ja"),"Ja","")</f>
        <v/>
      </c>
      <c r="R21" t="str">
        <f>IF(AND(YEAR(F21)=Zeitraum,N21="Ja"),"Ja","")</f>
        <v/>
      </c>
    </row>
    <row r="22" spans="1:18" x14ac:dyDescent="0.2">
      <c r="A22">
        <v>1141</v>
      </c>
      <c r="B22" t="s">
        <v>102</v>
      </c>
      <c r="C22" t="s">
        <v>103</v>
      </c>
      <c r="D22" s="1">
        <v>31692</v>
      </c>
      <c r="E22" s="1">
        <v>40814</v>
      </c>
      <c r="H22" t="s">
        <v>26</v>
      </c>
      <c r="I22">
        <v>51000</v>
      </c>
      <c r="J22" t="s">
        <v>79</v>
      </c>
      <c r="K22" t="s">
        <v>28</v>
      </c>
      <c r="L22" t="s">
        <v>104</v>
      </c>
      <c r="M22" t="str">
        <f>IF(AND(E22&gt;=ZStart,E22&lt;=ZEnde),"Ja","")</f>
        <v/>
      </c>
      <c r="N22" t="str">
        <f>IF(OR(AND(F22&lt;&gt;"",F22&gt;=ZStart,F22&lt;=ZEnde),AND(G22&lt;&gt;"",G22&gt;=ZStart,G22&lt;=ZEnde)),"Ja","")</f>
        <v/>
      </c>
      <c r="O22" t="str">
        <f t="shared" si="0"/>
        <v/>
      </c>
      <c r="P22" s="7">
        <f t="shared" si="1"/>
        <v>1</v>
      </c>
      <c r="Q22" t="str">
        <f>IF(AND(Zeitraum-YEAR(D22)&gt;=Rentenalter,N22="Ja"),"Ja","")</f>
        <v/>
      </c>
      <c r="R22" t="str">
        <f>IF(AND(YEAR(F22)=Zeitraum,N22="Ja"),"Ja","")</f>
        <v/>
      </c>
    </row>
    <row r="23" spans="1:18" x14ac:dyDescent="0.2">
      <c r="A23">
        <v>1142</v>
      </c>
      <c r="B23" t="s">
        <v>105</v>
      </c>
      <c r="C23" t="s">
        <v>106</v>
      </c>
      <c r="D23" s="1">
        <v>26792</v>
      </c>
      <c r="E23" s="1">
        <v>36647</v>
      </c>
      <c r="H23" t="s">
        <v>44</v>
      </c>
      <c r="I23">
        <v>49000</v>
      </c>
      <c r="J23" t="s">
        <v>45</v>
      </c>
      <c r="K23" t="s">
        <v>46</v>
      </c>
      <c r="L23" t="s">
        <v>107</v>
      </c>
      <c r="M23" t="str">
        <f>IF(AND(E23&gt;=ZStart,E23&lt;=ZEnde),"Ja","")</f>
        <v/>
      </c>
      <c r="N23" t="str">
        <f>IF(OR(AND(F23&lt;&gt;"",F23&gt;=ZStart,F23&lt;=ZEnde),AND(G23&lt;&gt;"",G23&gt;=ZStart,G23&lt;=ZEnde)),"Ja","")</f>
        <v/>
      </c>
      <c r="O23" t="str">
        <f t="shared" si="0"/>
        <v/>
      </c>
      <c r="P23" s="7">
        <f t="shared" si="1"/>
        <v>1</v>
      </c>
      <c r="Q23" t="str">
        <f>IF(AND(Zeitraum-YEAR(D23)&gt;=Rentenalter,N23="Ja"),"Ja","")</f>
        <v/>
      </c>
      <c r="R23" t="str">
        <f>IF(AND(YEAR(F23)=Zeitraum,N23="Ja"),"Ja","")</f>
        <v/>
      </c>
    </row>
    <row r="24" spans="1:18" x14ac:dyDescent="0.2">
      <c r="A24">
        <v>1147</v>
      </c>
      <c r="B24" t="s">
        <v>108</v>
      </c>
      <c r="C24" t="s">
        <v>109</v>
      </c>
      <c r="D24" s="1">
        <v>30748</v>
      </c>
      <c r="E24" s="1">
        <v>40969</v>
      </c>
      <c r="H24" t="s">
        <v>56</v>
      </c>
      <c r="I24">
        <v>41000</v>
      </c>
      <c r="J24" t="s">
        <v>57</v>
      </c>
      <c r="K24" t="s">
        <v>58</v>
      </c>
      <c r="L24" t="s">
        <v>110</v>
      </c>
      <c r="M24" t="str">
        <f>IF(AND(E24&gt;=ZStart,E24&lt;=ZEnde),"Ja","")</f>
        <v>Ja</v>
      </c>
      <c r="N24" t="str">
        <f>IF(OR(AND(F24&lt;&gt;"",F24&gt;=ZStart,F24&lt;=ZEnde),AND(G24&lt;&gt;"",G24&gt;=ZStart,G24&lt;=ZEnde)),"Ja","")</f>
        <v/>
      </c>
      <c r="O24">
        <f t="shared" si="0"/>
        <v>10</v>
      </c>
      <c r="P24" s="7">
        <f t="shared" si="1"/>
        <v>0.83333333333333337</v>
      </c>
      <c r="Q24" t="str">
        <f>IF(AND(Zeitraum-YEAR(D24)&gt;=Rentenalter,N24="Ja"),"Ja","")</f>
        <v/>
      </c>
      <c r="R24" t="str">
        <f>IF(AND(YEAR(F24)=Zeitraum,N24="Ja"),"Ja","")</f>
        <v/>
      </c>
    </row>
    <row r="25" spans="1:18" x14ac:dyDescent="0.2">
      <c r="A25">
        <v>1148</v>
      </c>
      <c r="B25" t="s">
        <v>88</v>
      </c>
      <c r="C25" t="s">
        <v>111</v>
      </c>
      <c r="D25" s="1">
        <v>29156</v>
      </c>
      <c r="E25" s="1">
        <v>36092</v>
      </c>
      <c r="H25" t="s">
        <v>20</v>
      </c>
      <c r="I25">
        <v>25000</v>
      </c>
      <c r="J25" t="s">
        <v>21</v>
      </c>
      <c r="K25" t="s">
        <v>22</v>
      </c>
      <c r="L25" t="s">
        <v>112</v>
      </c>
      <c r="M25" t="str">
        <f>IF(AND(E25&gt;=ZStart,E25&lt;=ZEnde),"Ja","")</f>
        <v/>
      </c>
      <c r="N25" t="str">
        <f>IF(OR(AND(F25&lt;&gt;"",F25&gt;=ZStart,F25&lt;=ZEnde),AND(G25&lt;&gt;"",G25&gt;=ZStart,G25&lt;=ZEnde)),"Ja","")</f>
        <v/>
      </c>
      <c r="O25" t="str">
        <f t="shared" si="0"/>
        <v/>
      </c>
      <c r="P25" s="7">
        <f t="shared" si="1"/>
        <v>1</v>
      </c>
      <c r="Q25" t="str">
        <f>IF(AND(Zeitraum-YEAR(D25)&gt;=Rentenalter,N25="Ja"),"Ja","")</f>
        <v/>
      </c>
      <c r="R25" t="str">
        <f>IF(AND(YEAR(F25)=Zeitraum,N25="Ja"),"Ja","")</f>
        <v/>
      </c>
    </row>
    <row r="26" spans="1:18" x14ac:dyDescent="0.2">
      <c r="A26">
        <v>1159</v>
      </c>
      <c r="B26" t="s">
        <v>60</v>
      </c>
      <c r="C26" t="s">
        <v>113</v>
      </c>
      <c r="D26" s="1">
        <v>30557</v>
      </c>
      <c r="E26" s="1">
        <v>38582</v>
      </c>
      <c r="F26" s="1">
        <v>41304</v>
      </c>
      <c r="H26" t="s">
        <v>44</v>
      </c>
      <c r="I26">
        <v>48000</v>
      </c>
      <c r="J26" t="s">
        <v>45</v>
      </c>
      <c r="K26" t="s">
        <v>114</v>
      </c>
      <c r="L26" t="s">
        <v>115</v>
      </c>
      <c r="M26" t="str">
        <f>IF(AND(E26&gt;=ZStart,E26&lt;=ZEnde),"Ja","")</f>
        <v/>
      </c>
      <c r="N26" t="str">
        <f>IF(OR(AND(F26&lt;&gt;"",F26&gt;=ZStart,F26&lt;=ZEnde),AND(G26&lt;&gt;"",G26&gt;=ZStart,G26&lt;=ZEnde)),"Ja","")</f>
        <v/>
      </c>
      <c r="O26" t="str">
        <f t="shared" si="0"/>
        <v/>
      </c>
      <c r="P26" s="7">
        <f t="shared" si="1"/>
        <v>1</v>
      </c>
      <c r="Q26" t="str">
        <f>IF(AND(Zeitraum-YEAR(D26)&gt;=Rentenalter,N26="Ja"),"Ja","")</f>
        <v/>
      </c>
      <c r="R26" t="str">
        <f>IF(AND(YEAR(F26)=Zeitraum,N26="Ja"),"Ja","")</f>
        <v/>
      </c>
    </row>
    <row r="27" spans="1:18" x14ac:dyDescent="0.2">
      <c r="A27">
        <v>1160</v>
      </c>
      <c r="B27" t="s">
        <v>18</v>
      </c>
      <c r="C27" t="s">
        <v>116</v>
      </c>
      <c r="D27" s="1">
        <v>30309</v>
      </c>
      <c r="E27" s="1">
        <v>38339</v>
      </c>
      <c r="H27" t="s">
        <v>26</v>
      </c>
      <c r="I27">
        <v>51000</v>
      </c>
      <c r="J27" t="s">
        <v>79</v>
      </c>
      <c r="K27" t="s">
        <v>28</v>
      </c>
      <c r="L27" t="s">
        <v>117</v>
      </c>
      <c r="M27" t="str">
        <f>IF(AND(E27&gt;=ZStart,E27&lt;=ZEnde),"Ja","")</f>
        <v/>
      </c>
      <c r="N27" t="str">
        <f>IF(OR(AND(F27&lt;&gt;"",F27&gt;=ZStart,F27&lt;=ZEnde),AND(G27&lt;&gt;"",G27&gt;=ZStart,G27&lt;=ZEnde)),"Ja","")</f>
        <v/>
      </c>
      <c r="O27" t="str">
        <f t="shared" si="0"/>
        <v/>
      </c>
      <c r="P27" s="7">
        <f t="shared" si="1"/>
        <v>1</v>
      </c>
      <c r="Q27" t="str">
        <f>IF(AND(Zeitraum-YEAR(D27)&gt;=Rentenalter,N27="Ja"),"Ja","")</f>
        <v/>
      </c>
      <c r="R27" t="str">
        <f>IF(AND(YEAR(F27)=Zeitraum,N27="Ja"),"Ja","")</f>
        <v/>
      </c>
    </row>
    <row r="28" spans="1:18" x14ac:dyDescent="0.2">
      <c r="A28">
        <v>1161</v>
      </c>
      <c r="B28" t="s">
        <v>48</v>
      </c>
      <c r="C28" t="s">
        <v>118</v>
      </c>
      <c r="D28" s="1">
        <v>23931</v>
      </c>
      <c r="E28" s="1">
        <v>35246</v>
      </c>
      <c r="H28" t="s">
        <v>50</v>
      </c>
      <c r="I28">
        <v>13200</v>
      </c>
      <c r="J28" t="s">
        <v>51</v>
      </c>
      <c r="K28" t="s">
        <v>52</v>
      </c>
      <c r="L28" t="s">
        <v>59</v>
      </c>
      <c r="M28" t="str">
        <f>IF(AND(E28&gt;=ZStart,E28&lt;=ZEnde),"Ja","")</f>
        <v/>
      </c>
      <c r="N28" t="str">
        <f>IF(OR(AND(F28&lt;&gt;"",F28&gt;=ZStart,F28&lt;=ZEnde),AND(G28&lt;&gt;"",G28&gt;=ZStart,G28&lt;=ZEnde)),"Ja","")</f>
        <v/>
      </c>
      <c r="O28" t="str">
        <f t="shared" si="0"/>
        <v/>
      </c>
      <c r="P28" s="7">
        <f t="shared" si="1"/>
        <v>1</v>
      </c>
      <c r="Q28" t="str">
        <f>IF(AND(Zeitraum-YEAR(D28)&gt;=Rentenalter,N28="Ja"),"Ja","")</f>
        <v/>
      </c>
      <c r="R28" t="str">
        <f>IF(AND(YEAR(F28)=Zeitraum,N28="Ja"),"Ja","")</f>
        <v/>
      </c>
    </row>
    <row r="29" spans="1:18" x14ac:dyDescent="0.2">
      <c r="A29">
        <v>1162</v>
      </c>
      <c r="B29" t="s">
        <v>119</v>
      </c>
      <c r="C29" t="s">
        <v>120</v>
      </c>
      <c r="D29" s="1">
        <v>30082</v>
      </c>
      <c r="E29" s="1">
        <v>39937</v>
      </c>
      <c r="H29" t="s">
        <v>90</v>
      </c>
      <c r="I29">
        <v>31000</v>
      </c>
      <c r="J29" t="s">
        <v>91</v>
      </c>
      <c r="K29" t="s">
        <v>92</v>
      </c>
      <c r="L29" t="s">
        <v>121</v>
      </c>
      <c r="M29" t="str">
        <f>IF(AND(E29&gt;=ZStart,E29&lt;=ZEnde),"Ja","")</f>
        <v/>
      </c>
      <c r="N29" t="str">
        <f>IF(OR(AND(F29&lt;&gt;"",F29&gt;=ZStart,F29&lt;=ZEnde),AND(G29&lt;&gt;"",G29&gt;=ZStart,G29&lt;=ZEnde)),"Ja","")</f>
        <v/>
      </c>
      <c r="O29" t="str">
        <f t="shared" si="0"/>
        <v/>
      </c>
      <c r="P29" s="7">
        <f t="shared" si="1"/>
        <v>1</v>
      </c>
      <c r="Q29" t="str">
        <f>IF(AND(Zeitraum-YEAR(D29)&gt;=Rentenalter,N29="Ja"),"Ja","")</f>
        <v/>
      </c>
      <c r="R29" t="str">
        <f>IF(AND(YEAR(F29)=Zeitraum,N29="Ja"),"Ja","")</f>
        <v/>
      </c>
    </row>
    <row r="30" spans="1:18" x14ac:dyDescent="0.2">
      <c r="A30">
        <v>1175</v>
      </c>
      <c r="B30" t="s">
        <v>88</v>
      </c>
      <c r="C30" t="s">
        <v>122</v>
      </c>
      <c r="D30" s="1">
        <v>33280</v>
      </c>
      <c r="E30" s="1">
        <v>41061</v>
      </c>
      <c r="H30" t="s">
        <v>26</v>
      </c>
      <c r="I30">
        <v>51000</v>
      </c>
      <c r="J30" t="s">
        <v>79</v>
      </c>
      <c r="K30" t="s">
        <v>28</v>
      </c>
      <c r="L30" t="s">
        <v>123</v>
      </c>
      <c r="M30" t="str">
        <f>IF(AND(E30&gt;=ZStart,E30&lt;=ZEnde),"Ja","")</f>
        <v>Ja</v>
      </c>
      <c r="N30" t="str">
        <f>IF(OR(AND(F30&lt;&gt;"",F30&gt;=ZStart,F30&lt;=ZEnde),AND(G30&lt;&gt;"",G30&gt;=ZStart,G30&lt;=ZEnde)),"Ja","")</f>
        <v/>
      </c>
      <c r="O30">
        <f t="shared" si="0"/>
        <v>7</v>
      </c>
      <c r="P30" s="7">
        <f t="shared" si="1"/>
        <v>0.58333333333333337</v>
      </c>
      <c r="Q30" t="str">
        <f>IF(AND(Zeitraum-YEAR(D30)&gt;=Rentenalter,N30="Ja"),"Ja","")</f>
        <v/>
      </c>
      <c r="R30" t="str">
        <f>IF(AND(YEAR(F30)=Zeitraum,N30="Ja"),"Ja","")</f>
        <v/>
      </c>
    </row>
    <row r="31" spans="1:18" x14ac:dyDescent="0.2">
      <c r="A31">
        <v>1176</v>
      </c>
      <c r="B31" t="s">
        <v>124</v>
      </c>
      <c r="C31" t="s">
        <v>125</v>
      </c>
      <c r="D31" s="1">
        <v>28494</v>
      </c>
      <c r="E31" s="1">
        <v>39809</v>
      </c>
      <c r="H31" t="s">
        <v>14</v>
      </c>
      <c r="I31">
        <v>64000</v>
      </c>
      <c r="J31" t="s">
        <v>15</v>
      </c>
      <c r="K31" t="s">
        <v>16</v>
      </c>
      <c r="L31" t="s">
        <v>126</v>
      </c>
      <c r="M31" t="str">
        <f>IF(AND(E31&gt;=ZStart,E31&lt;=ZEnde),"Ja","")</f>
        <v/>
      </c>
      <c r="N31" t="str">
        <f>IF(OR(AND(F31&lt;&gt;"",F31&gt;=ZStart,F31&lt;=ZEnde),AND(G31&lt;&gt;"",G31&gt;=ZStart,G31&lt;=ZEnde)),"Ja","")</f>
        <v/>
      </c>
      <c r="O31" t="str">
        <f t="shared" si="0"/>
        <v/>
      </c>
      <c r="P31" s="7">
        <f t="shared" si="1"/>
        <v>1</v>
      </c>
      <c r="Q31" t="str">
        <f>IF(AND(Zeitraum-YEAR(D31)&gt;=Rentenalter,N31="Ja"),"Ja","")</f>
        <v/>
      </c>
      <c r="R31" t="str">
        <f>IF(AND(YEAR(F31)=Zeitraum,N31="Ja"),"Ja","")</f>
        <v/>
      </c>
    </row>
    <row r="32" spans="1:18" x14ac:dyDescent="0.2">
      <c r="A32">
        <v>1177</v>
      </c>
      <c r="B32" t="s">
        <v>54</v>
      </c>
      <c r="C32" t="s">
        <v>127</v>
      </c>
      <c r="D32" s="1">
        <v>29375</v>
      </c>
      <c r="E32" s="1">
        <v>38131</v>
      </c>
      <c r="H32" t="s">
        <v>44</v>
      </c>
      <c r="I32">
        <v>49000</v>
      </c>
      <c r="J32" t="s">
        <v>45</v>
      </c>
      <c r="K32" t="s">
        <v>46</v>
      </c>
      <c r="L32" t="s">
        <v>128</v>
      </c>
      <c r="M32" t="str">
        <f>IF(AND(E32&gt;=ZStart,E32&lt;=ZEnde),"Ja","")</f>
        <v/>
      </c>
      <c r="N32" t="str">
        <f>IF(OR(AND(F32&lt;&gt;"",F32&gt;=ZStart,F32&lt;=ZEnde),AND(G32&lt;&gt;"",G32&gt;=ZStart,G32&lt;=ZEnde)),"Ja","")</f>
        <v/>
      </c>
      <c r="O32" t="str">
        <f t="shared" si="0"/>
        <v/>
      </c>
      <c r="P32" s="7">
        <f t="shared" si="1"/>
        <v>1</v>
      </c>
      <c r="Q32" t="str">
        <f>IF(AND(Zeitraum-YEAR(D32)&gt;=Rentenalter,N32="Ja"),"Ja","")</f>
        <v/>
      </c>
      <c r="R32" t="str">
        <f>IF(AND(YEAR(F32)=Zeitraum,N32="Ja"),"Ja","")</f>
        <v/>
      </c>
    </row>
    <row r="33" spans="1:18" x14ac:dyDescent="0.2">
      <c r="A33">
        <v>1178</v>
      </c>
      <c r="B33" t="s">
        <v>88</v>
      </c>
      <c r="C33" t="s">
        <v>129</v>
      </c>
      <c r="D33" s="1">
        <v>29008</v>
      </c>
      <c r="E33" s="1">
        <v>38129</v>
      </c>
      <c r="H33" t="s">
        <v>38</v>
      </c>
      <c r="I33">
        <v>21000</v>
      </c>
      <c r="J33" t="s">
        <v>130</v>
      </c>
      <c r="K33" t="s">
        <v>40</v>
      </c>
      <c r="L33" t="s">
        <v>131</v>
      </c>
      <c r="M33" t="str">
        <f>IF(AND(E33&gt;=ZStart,E33&lt;=ZEnde),"Ja","")</f>
        <v/>
      </c>
      <c r="N33" t="str">
        <f>IF(OR(AND(F33&lt;&gt;"",F33&gt;=ZStart,F33&lt;=ZEnde),AND(G33&lt;&gt;"",G33&gt;=ZStart,G33&lt;=ZEnde)),"Ja","")</f>
        <v/>
      </c>
      <c r="O33" t="str">
        <f t="shared" si="0"/>
        <v/>
      </c>
      <c r="P33" s="7">
        <f t="shared" si="1"/>
        <v>1</v>
      </c>
      <c r="Q33" t="str">
        <f>IF(AND(Zeitraum-YEAR(D33)&gt;=Rentenalter,N33="Ja"),"Ja","")</f>
        <v/>
      </c>
      <c r="R33" t="str">
        <f>IF(AND(YEAR(F33)=Zeitraum,N33="Ja"),"Ja","")</f>
        <v/>
      </c>
    </row>
    <row r="34" spans="1:18" x14ac:dyDescent="0.2">
      <c r="A34">
        <v>1181</v>
      </c>
      <c r="B34" t="s">
        <v>88</v>
      </c>
      <c r="C34" t="s">
        <v>132</v>
      </c>
      <c r="D34" s="1">
        <v>30044</v>
      </c>
      <c r="E34" s="1">
        <v>40264</v>
      </c>
      <c r="F34" s="1">
        <v>41175</v>
      </c>
      <c r="H34" t="s">
        <v>26</v>
      </c>
      <c r="I34">
        <v>51020</v>
      </c>
      <c r="J34" t="s">
        <v>27</v>
      </c>
      <c r="K34" t="s">
        <v>28</v>
      </c>
      <c r="L34" t="s">
        <v>133</v>
      </c>
      <c r="M34" t="str">
        <f>IF(AND(E34&gt;=ZStart,E34&lt;=ZEnde),"Ja","")</f>
        <v/>
      </c>
      <c r="N34" t="str">
        <f>IF(OR(AND(F34&lt;&gt;"",F34&gt;=ZStart,F34&lt;=ZEnde),AND(G34&lt;&gt;"",G34&gt;=ZStart,G34&lt;=ZEnde)),"Ja","")</f>
        <v>Ja</v>
      </c>
      <c r="O34">
        <f t="shared" si="0"/>
        <v>9</v>
      </c>
      <c r="P34" s="7">
        <f t="shared" si="1"/>
        <v>0.75</v>
      </c>
      <c r="Q34" t="str">
        <f>IF(AND(Zeitraum-YEAR(D34)&gt;=Rentenalter,N34="Ja"),"Ja","")</f>
        <v/>
      </c>
      <c r="R34" t="str">
        <f>IF(AND(YEAR(F34)=Zeitraum,N34="Ja"),"Ja","")</f>
        <v>Ja</v>
      </c>
    </row>
    <row r="35" spans="1:18" x14ac:dyDescent="0.2">
      <c r="A35">
        <v>1183</v>
      </c>
      <c r="B35" t="s">
        <v>24</v>
      </c>
      <c r="C35" t="s">
        <v>134</v>
      </c>
      <c r="D35" s="1">
        <v>31714</v>
      </c>
      <c r="E35" s="1">
        <v>39012</v>
      </c>
      <c r="H35" t="s">
        <v>14</v>
      </c>
      <c r="I35">
        <v>64000</v>
      </c>
      <c r="J35" t="s">
        <v>15</v>
      </c>
      <c r="K35" t="s">
        <v>16</v>
      </c>
      <c r="L35" t="s">
        <v>135</v>
      </c>
      <c r="M35" t="str">
        <f>IF(AND(E35&gt;=ZStart,E35&lt;=ZEnde),"Ja","")</f>
        <v/>
      </c>
      <c r="N35" t="str">
        <f>IF(OR(AND(F35&lt;&gt;"",F35&gt;=ZStart,F35&lt;=ZEnde),AND(G35&lt;&gt;"",G35&gt;=ZStart,G35&lt;=ZEnde)),"Ja","")</f>
        <v/>
      </c>
      <c r="O35" t="str">
        <f t="shared" si="0"/>
        <v/>
      </c>
      <c r="P35" s="7">
        <f t="shared" si="1"/>
        <v>1</v>
      </c>
      <c r="Q35" t="str">
        <f>IF(AND(Zeitraum-YEAR(D35)&gt;=Rentenalter,N35="Ja"),"Ja","")</f>
        <v/>
      </c>
      <c r="R35" t="str">
        <f>IF(AND(YEAR(F35)=Zeitraum,N35="Ja"),"Ja","")</f>
        <v/>
      </c>
    </row>
    <row r="36" spans="1:18" x14ac:dyDescent="0.2">
      <c r="A36">
        <v>1186</v>
      </c>
      <c r="B36" t="s">
        <v>102</v>
      </c>
      <c r="C36" t="s">
        <v>136</v>
      </c>
      <c r="D36" s="1">
        <v>33761</v>
      </c>
      <c r="E36" s="1">
        <v>39962</v>
      </c>
      <c r="H36" t="s">
        <v>38</v>
      </c>
      <c r="I36">
        <v>21000</v>
      </c>
      <c r="J36" t="s">
        <v>130</v>
      </c>
      <c r="K36" t="s">
        <v>40</v>
      </c>
      <c r="L36" t="s">
        <v>137</v>
      </c>
      <c r="M36" t="str">
        <f>IF(AND(E36&gt;=ZStart,E36&lt;=ZEnde),"Ja","")</f>
        <v/>
      </c>
      <c r="N36" t="str">
        <f>IF(OR(AND(F36&lt;&gt;"",F36&gt;=ZStart,F36&lt;=ZEnde),AND(G36&lt;&gt;"",G36&gt;=ZStart,G36&lt;=ZEnde)),"Ja","")</f>
        <v/>
      </c>
      <c r="O36" t="str">
        <f t="shared" si="0"/>
        <v/>
      </c>
      <c r="P36" s="7">
        <f t="shared" si="1"/>
        <v>1</v>
      </c>
      <c r="Q36" t="str">
        <f>IF(AND(Zeitraum-YEAR(D36)&gt;=Rentenalter,N36="Ja"),"Ja","")</f>
        <v/>
      </c>
      <c r="R36" t="str">
        <f>IF(AND(YEAR(F36)=Zeitraum,N36="Ja"),"Ja","")</f>
        <v/>
      </c>
    </row>
    <row r="37" spans="1:18" x14ac:dyDescent="0.2">
      <c r="A37">
        <v>1188</v>
      </c>
      <c r="B37" t="s">
        <v>138</v>
      </c>
      <c r="C37" t="s">
        <v>139</v>
      </c>
      <c r="D37" s="1">
        <v>30106</v>
      </c>
      <c r="E37" s="1">
        <v>41030</v>
      </c>
      <c r="H37" t="s">
        <v>14</v>
      </c>
      <c r="I37">
        <v>64000</v>
      </c>
      <c r="J37" t="s">
        <v>15</v>
      </c>
      <c r="K37" t="s">
        <v>16</v>
      </c>
      <c r="L37" t="s">
        <v>140</v>
      </c>
      <c r="M37" t="str">
        <f>IF(AND(E37&gt;=ZStart,E37&lt;=ZEnde),"Ja","")</f>
        <v>Ja</v>
      </c>
      <c r="N37" t="str">
        <f>IF(OR(AND(F37&lt;&gt;"",F37&gt;=ZStart,F37&lt;=ZEnde),AND(G37&lt;&gt;"",G37&gt;=ZStart,G37&lt;=ZEnde)),"Ja","")</f>
        <v/>
      </c>
      <c r="O37">
        <f t="shared" si="0"/>
        <v>8</v>
      </c>
      <c r="P37" s="7">
        <f t="shared" si="1"/>
        <v>0.66666666666666663</v>
      </c>
      <c r="Q37" t="str">
        <f>IF(AND(Zeitraum-YEAR(D37)&gt;=Rentenalter,N37="Ja"),"Ja","")</f>
        <v/>
      </c>
      <c r="R37" t="str">
        <f>IF(AND(YEAR(F37)=Zeitraum,N37="Ja"),"Ja","")</f>
        <v/>
      </c>
    </row>
    <row r="38" spans="1:18" x14ac:dyDescent="0.2">
      <c r="A38">
        <v>1193</v>
      </c>
      <c r="B38" t="s">
        <v>141</v>
      </c>
      <c r="C38" t="s">
        <v>142</v>
      </c>
      <c r="D38" s="1">
        <v>29536</v>
      </c>
      <c r="E38" s="1">
        <v>40854</v>
      </c>
      <c r="H38" t="s">
        <v>38</v>
      </c>
      <c r="I38">
        <v>21000</v>
      </c>
      <c r="J38" t="s">
        <v>130</v>
      </c>
      <c r="K38" t="s">
        <v>40</v>
      </c>
      <c r="L38" t="s">
        <v>143</v>
      </c>
      <c r="M38" t="str">
        <f>IF(AND(E38&gt;=ZStart,E38&lt;=ZEnde),"Ja","")</f>
        <v/>
      </c>
      <c r="N38" t="str">
        <f>IF(OR(AND(F38&lt;&gt;"",F38&gt;=ZStart,F38&lt;=ZEnde),AND(G38&lt;&gt;"",G38&gt;=ZStart,G38&lt;=ZEnde)),"Ja","")</f>
        <v/>
      </c>
      <c r="O38" t="str">
        <f t="shared" si="0"/>
        <v/>
      </c>
      <c r="P38" s="7">
        <f t="shared" si="1"/>
        <v>1</v>
      </c>
      <c r="Q38" t="str">
        <f>IF(AND(Zeitraum-YEAR(D38)&gt;=Rentenalter,N38="Ja"),"Ja","")</f>
        <v/>
      </c>
      <c r="R38" t="str">
        <f>IF(AND(YEAR(F38)=Zeitraum,N38="Ja"),"Ja","")</f>
        <v/>
      </c>
    </row>
    <row r="39" spans="1:18" x14ac:dyDescent="0.2">
      <c r="A39">
        <v>1194</v>
      </c>
      <c r="B39" t="s">
        <v>144</v>
      </c>
      <c r="C39" t="s">
        <v>145</v>
      </c>
      <c r="D39" s="1">
        <v>33191</v>
      </c>
      <c r="E39" s="1">
        <v>40489</v>
      </c>
      <c r="H39" t="s">
        <v>26</v>
      </c>
      <c r="I39">
        <v>51000</v>
      </c>
      <c r="J39" t="s">
        <v>79</v>
      </c>
      <c r="K39" t="s">
        <v>28</v>
      </c>
      <c r="L39" t="s">
        <v>146</v>
      </c>
      <c r="M39" t="str">
        <f>IF(AND(E39&gt;=ZStart,E39&lt;=ZEnde),"Ja","")</f>
        <v/>
      </c>
      <c r="N39" t="str">
        <f>IF(OR(AND(F39&lt;&gt;"",F39&gt;=ZStart,F39&lt;=ZEnde),AND(G39&lt;&gt;"",G39&gt;=ZStart,G39&lt;=ZEnde)),"Ja","")</f>
        <v/>
      </c>
      <c r="O39" t="str">
        <f t="shared" si="0"/>
        <v/>
      </c>
      <c r="P39" s="7">
        <f t="shared" si="1"/>
        <v>1</v>
      </c>
      <c r="Q39" t="str">
        <f>IF(AND(Zeitraum-YEAR(D39)&gt;=Rentenalter,N39="Ja"),"Ja","")</f>
        <v/>
      </c>
      <c r="R39" t="str">
        <f>IF(AND(YEAR(F39)=Zeitraum,N39="Ja"),"Ja","")</f>
        <v/>
      </c>
    </row>
    <row r="40" spans="1:18" x14ac:dyDescent="0.2">
      <c r="A40">
        <v>1197</v>
      </c>
      <c r="B40" t="s">
        <v>88</v>
      </c>
      <c r="C40" t="s">
        <v>147</v>
      </c>
      <c r="D40" s="1">
        <v>29233</v>
      </c>
      <c r="E40" s="1">
        <v>36164</v>
      </c>
      <c r="H40" t="s">
        <v>26</v>
      </c>
      <c r="I40">
        <v>51000</v>
      </c>
      <c r="J40" t="s">
        <v>79</v>
      </c>
      <c r="K40" t="s">
        <v>28</v>
      </c>
      <c r="L40" t="s">
        <v>148</v>
      </c>
      <c r="M40" t="str">
        <f>IF(AND(E40&gt;=ZStart,E40&lt;=ZEnde),"Ja","")</f>
        <v/>
      </c>
      <c r="N40" t="str">
        <f>IF(OR(AND(F40&lt;&gt;"",F40&gt;=ZStart,F40&lt;=ZEnde),AND(G40&lt;&gt;"",G40&gt;=ZStart,G40&lt;=ZEnde)),"Ja","")</f>
        <v/>
      </c>
      <c r="O40" t="str">
        <f t="shared" si="0"/>
        <v/>
      </c>
      <c r="P40" s="7">
        <f t="shared" si="1"/>
        <v>1</v>
      </c>
      <c r="Q40" t="str">
        <f>IF(AND(Zeitraum-YEAR(D40)&gt;=Rentenalter,N40="Ja"),"Ja","")</f>
        <v/>
      </c>
      <c r="R40" t="str">
        <f>IF(AND(YEAR(F40)=Zeitraum,N40="Ja"),"Ja","")</f>
        <v/>
      </c>
    </row>
    <row r="41" spans="1:18" x14ac:dyDescent="0.2">
      <c r="A41">
        <v>1198</v>
      </c>
      <c r="B41" t="s">
        <v>149</v>
      </c>
      <c r="C41" t="s">
        <v>150</v>
      </c>
      <c r="D41" s="1">
        <v>27911</v>
      </c>
      <c r="E41" s="1">
        <v>37401</v>
      </c>
      <c r="H41" t="s">
        <v>26</v>
      </c>
      <c r="I41">
        <v>51000</v>
      </c>
      <c r="J41" t="s">
        <v>79</v>
      </c>
      <c r="K41" t="s">
        <v>28</v>
      </c>
      <c r="L41" t="s">
        <v>151</v>
      </c>
      <c r="M41" t="str">
        <f>IF(AND(E41&gt;=ZStart,E41&lt;=ZEnde),"Ja","")</f>
        <v/>
      </c>
      <c r="N41" t="str">
        <f>IF(OR(AND(F41&lt;&gt;"",F41&gt;=ZStart,F41&lt;=ZEnde),AND(G41&lt;&gt;"",G41&gt;=ZStart,G41&lt;=ZEnde)),"Ja","")</f>
        <v/>
      </c>
      <c r="O41" t="str">
        <f t="shared" si="0"/>
        <v/>
      </c>
      <c r="P41" s="7">
        <f t="shared" si="1"/>
        <v>1</v>
      </c>
      <c r="Q41" t="str">
        <f>IF(AND(Zeitraum-YEAR(D41)&gt;=Rentenalter,N41="Ja"),"Ja","")</f>
        <v/>
      </c>
      <c r="R41" t="str">
        <f>IF(AND(YEAR(F41)=Zeitraum,N41="Ja"),"Ja","")</f>
        <v/>
      </c>
    </row>
    <row r="42" spans="1:18" x14ac:dyDescent="0.2">
      <c r="A42">
        <v>1199</v>
      </c>
      <c r="B42" t="s">
        <v>48</v>
      </c>
      <c r="C42" t="s">
        <v>152</v>
      </c>
      <c r="D42" s="1">
        <v>31514</v>
      </c>
      <c r="E42" s="1">
        <v>38814</v>
      </c>
      <c r="H42" t="s">
        <v>38</v>
      </c>
      <c r="I42">
        <v>21000</v>
      </c>
      <c r="J42" t="s">
        <v>130</v>
      </c>
      <c r="K42" t="s">
        <v>40</v>
      </c>
      <c r="L42" t="s">
        <v>137</v>
      </c>
      <c r="M42" t="str">
        <f>IF(AND(E42&gt;=ZStart,E42&lt;=ZEnde),"Ja","")</f>
        <v/>
      </c>
      <c r="N42" t="str">
        <f>IF(OR(AND(F42&lt;&gt;"",F42&gt;=ZStart,F42&lt;=ZEnde),AND(G42&lt;&gt;"",G42&gt;=ZStart,G42&lt;=ZEnde)),"Ja","")</f>
        <v/>
      </c>
      <c r="O42" t="str">
        <f t="shared" si="0"/>
        <v/>
      </c>
      <c r="P42" s="7">
        <f t="shared" si="1"/>
        <v>1</v>
      </c>
      <c r="Q42" t="str">
        <f>IF(AND(Zeitraum-YEAR(D42)&gt;=Rentenalter,N42="Ja"),"Ja","")</f>
        <v/>
      </c>
      <c r="R42" t="str">
        <f>IF(AND(YEAR(F42)=Zeitraum,N42="Ja"),"Ja","")</f>
        <v/>
      </c>
    </row>
    <row r="43" spans="1:18" x14ac:dyDescent="0.2">
      <c r="A43">
        <v>1200</v>
      </c>
      <c r="B43" t="s">
        <v>153</v>
      </c>
      <c r="C43" t="s">
        <v>154</v>
      </c>
      <c r="D43" s="1">
        <v>29124</v>
      </c>
      <c r="E43" s="1">
        <v>38979</v>
      </c>
      <c r="H43" t="s">
        <v>20</v>
      </c>
      <c r="I43">
        <v>25000</v>
      </c>
      <c r="J43" t="s">
        <v>21</v>
      </c>
      <c r="K43" t="s">
        <v>22</v>
      </c>
      <c r="L43" t="s">
        <v>155</v>
      </c>
      <c r="M43" t="str">
        <f>IF(AND(E43&gt;=ZStart,E43&lt;=ZEnde),"Ja","")</f>
        <v/>
      </c>
      <c r="N43" t="str">
        <f>IF(OR(AND(F43&lt;&gt;"",F43&gt;=ZStart,F43&lt;=ZEnde),AND(G43&lt;&gt;"",G43&gt;=ZStart,G43&lt;=ZEnde)),"Ja","")</f>
        <v/>
      </c>
      <c r="O43" t="str">
        <f t="shared" si="0"/>
        <v/>
      </c>
      <c r="P43" s="7">
        <f t="shared" si="1"/>
        <v>1</v>
      </c>
      <c r="Q43" t="str">
        <f>IF(AND(Zeitraum-YEAR(D43)&gt;=Rentenalter,N43="Ja"),"Ja","")</f>
        <v/>
      </c>
      <c r="R43" t="str">
        <f>IF(AND(YEAR(F43)=Zeitraum,N43="Ja"),"Ja","")</f>
        <v/>
      </c>
    </row>
    <row r="44" spans="1:18" x14ac:dyDescent="0.2">
      <c r="A44">
        <v>1201</v>
      </c>
      <c r="B44" t="s">
        <v>156</v>
      </c>
      <c r="C44" t="s">
        <v>157</v>
      </c>
      <c r="D44" s="1">
        <v>33334</v>
      </c>
      <c r="E44" s="1">
        <v>41000</v>
      </c>
      <c r="H44" t="s">
        <v>26</v>
      </c>
      <c r="I44">
        <v>51020</v>
      </c>
      <c r="J44" t="s">
        <v>27</v>
      </c>
      <c r="K44" t="s">
        <v>28</v>
      </c>
      <c r="L44" t="s">
        <v>158</v>
      </c>
      <c r="M44" t="str">
        <f>IF(AND(E44&gt;=ZStart,E44&lt;=ZEnde),"Ja","")</f>
        <v>Ja</v>
      </c>
      <c r="N44" t="str">
        <f>IF(OR(AND(F44&lt;&gt;"",F44&gt;=ZStart,F44&lt;=ZEnde),AND(G44&lt;&gt;"",G44&gt;=ZStart,G44&lt;=ZEnde)),"Ja","")</f>
        <v/>
      </c>
      <c r="O44">
        <f t="shared" si="0"/>
        <v>9</v>
      </c>
      <c r="P44" s="7">
        <f t="shared" si="1"/>
        <v>0.75</v>
      </c>
      <c r="Q44" t="str">
        <f>IF(AND(Zeitraum-YEAR(D44)&gt;=Rentenalter,N44="Ja"),"Ja","")</f>
        <v/>
      </c>
      <c r="R44" t="str">
        <f>IF(AND(YEAR(F44)=Zeitraum,N44="Ja"),"Ja","")</f>
        <v/>
      </c>
    </row>
    <row r="45" spans="1:18" x14ac:dyDescent="0.2">
      <c r="A45">
        <v>1203</v>
      </c>
      <c r="B45" t="s">
        <v>159</v>
      </c>
      <c r="C45" t="s">
        <v>160</v>
      </c>
      <c r="D45" s="1">
        <v>28501</v>
      </c>
      <c r="E45" s="1">
        <v>40181</v>
      </c>
      <c r="H45" t="s">
        <v>20</v>
      </c>
      <c r="I45">
        <v>25000</v>
      </c>
      <c r="J45" t="s">
        <v>21</v>
      </c>
      <c r="K45" t="s">
        <v>22</v>
      </c>
      <c r="L45" t="s">
        <v>112</v>
      </c>
      <c r="M45" t="str">
        <f>IF(AND(E45&gt;=ZStart,E45&lt;=ZEnde),"Ja","")</f>
        <v/>
      </c>
      <c r="N45" t="str">
        <f>IF(OR(AND(F45&lt;&gt;"",F45&gt;=ZStart,F45&lt;=ZEnde),AND(G45&lt;&gt;"",G45&gt;=ZStart,G45&lt;=ZEnde)),"Ja","")</f>
        <v/>
      </c>
      <c r="O45" t="str">
        <f t="shared" si="0"/>
        <v/>
      </c>
      <c r="P45" s="7">
        <f t="shared" si="1"/>
        <v>1</v>
      </c>
      <c r="Q45" t="str">
        <f>IF(AND(Zeitraum-YEAR(D45)&gt;=Rentenalter,N45="Ja"),"Ja","")</f>
        <v/>
      </c>
      <c r="R45" t="str">
        <f>IF(AND(YEAR(F45)=Zeitraum,N45="Ja"),"Ja","")</f>
        <v/>
      </c>
    </row>
    <row r="46" spans="1:18" x14ac:dyDescent="0.2">
      <c r="A46">
        <v>1204</v>
      </c>
      <c r="B46" t="s">
        <v>74</v>
      </c>
      <c r="C46" t="s">
        <v>161</v>
      </c>
      <c r="D46" s="1">
        <v>34053</v>
      </c>
      <c r="E46" s="1">
        <v>40258</v>
      </c>
      <c r="H46" t="s">
        <v>14</v>
      </c>
      <c r="I46">
        <v>64000</v>
      </c>
      <c r="J46" t="s">
        <v>15</v>
      </c>
      <c r="K46" t="s">
        <v>16</v>
      </c>
      <c r="L46" t="s">
        <v>162</v>
      </c>
      <c r="M46" t="str">
        <f>IF(AND(E46&gt;=ZStart,E46&lt;=ZEnde),"Ja","")</f>
        <v/>
      </c>
      <c r="N46" t="str">
        <f>IF(OR(AND(F46&lt;&gt;"",F46&gt;=ZStart,F46&lt;=ZEnde),AND(G46&lt;&gt;"",G46&gt;=ZStart,G46&lt;=ZEnde)),"Ja","")</f>
        <v/>
      </c>
      <c r="O46" t="str">
        <f t="shared" si="0"/>
        <v/>
      </c>
      <c r="P46" s="7">
        <f t="shared" si="1"/>
        <v>1</v>
      </c>
      <c r="Q46" t="str">
        <f>IF(AND(Zeitraum-YEAR(D46)&gt;=Rentenalter,N46="Ja"),"Ja","")</f>
        <v/>
      </c>
      <c r="R46" t="str">
        <f>IF(AND(YEAR(F46)=Zeitraum,N46="Ja"),"Ja","")</f>
        <v/>
      </c>
    </row>
    <row r="47" spans="1:18" x14ac:dyDescent="0.2">
      <c r="A47">
        <v>1206</v>
      </c>
      <c r="B47" t="s">
        <v>163</v>
      </c>
      <c r="C47" t="s">
        <v>164</v>
      </c>
      <c r="D47" s="1">
        <v>28498</v>
      </c>
      <c r="E47" s="1">
        <v>37623</v>
      </c>
      <c r="H47" t="s">
        <v>20</v>
      </c>
      <c r="I47">
        <v>25000</v>
      </c>
      <c r="J47" t="s">
        <v>21</v>
      </c>
      <c r="K47" t="s">
        <v>22</v>
      </c>
      <c r="L47" t="s">
        <v>165</v>
      </c>
      <c r="M47" t="str">
        <f>IF(AND(E47&gt;=ZStart,E47&lt;=ZEnde),"Ja","")</f>
        <v/>
      </c>
      <c r="N47" t="str">
        <f>IF(OR(AND(F47&lt;&gt;"",F47&gt;=ZStart,F47&lt;=ZEnde),AND(G47&lt;&gt;"",G47&gt;=ZStart,G47&lt;=ZEnde)),"Ja","")</f>
        <v/>
      </c>
      <c r="O47" t="str">
        <f t="shared" si="0"/>
        <v/>
      </c>
      <c r="P47" s="7">
        <f t="shared" si="1"/>
        <v>1</v>
      </c>
      <c r="Q47" t="str">
        <f>IF(AND(Zeitraum-YEAR(D47)&gt;=Rentenalter,N47="Ja"),"Ja","")</f>
        <v/>
      </c>
      <c r="R47" t="str">
        <f>IF(AND(YEAR(F47)=Zeitraum,N47="Ja"),"Ja","")</f>
        <v/>
      </c>
    </row>
    <row r="48" spans="1:18" x14ac:dyDescent="0.2">
      <c r="A48">
        <v>1210</v>
      </c>
      <c r="B48" t="s">
        <v>166</v>
      </c>
      <c r="C48" t="s">
        <v>167</v>
      </c>
      <c r="D48" s="1">
        <v>28718</v>
      </c>
      <c r="E48" s="1">
        <v>38573</v>
      </c>
      <c r="H48" t="s">
        <v>14</v>
      </c>
      <c r="I48">
        <v>64000</v>
      </c>
      <c r="J48" t="s">
        <v>15</v>
      </c>
      <c r="K48" t="s">
        <v>16</v>
      </c>
      <c r="L48" t="s">
        <v>168</v>
      </c>
      <c r="M48" t="str">
        <f>IF(AND(E48&gt;=ZStart,E48&lt;=ZEnde),"Ja","")</f>
        <v/>
      </c>
      <c r="N48" t="str">
        <f>IF(OR(AND(F48&lt;&gt;"",F48&gt;=ZStart,F48&lt;=ZEnde),AND(G48&lt;&gt;"",G48&gt;=ZStart,G48&lt;=ZEnde)),"Ja","")</f>
        <v/>
      </c>
      <c r="O48" t="str">
        <f t="shared" si="0"/>
        <v/>
      </c>
      <c r="P48" s="7">
        <f t="shared" si="1"/>
        <v>1</v>
      </c>
      <c r="Q48" t="str">
        <f>IF(AND(Zeitraum-YEAR(D48)&gt;=Rentenalter,N48="Ja"),"Ja","")</f>
        <v/>
      </c>
      <c r="R48" t="str">
        <f>IF(AND(YEAR(F48)=Zeitraum,N48="Ja"),"Ja","")</f>
        <v/>
      </c>
    </row>
    <row r="49" spans="1:18" x14ac:dyDescent="0.2">
      <c r="A49">
        <v>1212</v>
      </c>
      <c r="B49" t="s">
        <v>48</v>
      </c>
      <c r="C49" t="s">
        <v>169</v>
      </c>
      <c r="D49" s="1">
        <v>31938</v>
      </c>
      <c r="E49" s="1">
        <v>39233</v>
      </c>
      <c r="F49" s="1">
        <v>41406</v>
      </c>
      <c r="H49" t="s">
        <v>65</v>
      </c>
      <c r="I49">
        <v>65010</v>
      </c>
      <c r="J49" t="s">
        <v>170</v>
      </c>
      <c r="K49" t="s">
        <v>67</v>
      </c>
      <c r="L49" t="s">
        <v>171</v>
      </c>
      <c r="M49" t="str">
        <f>IF(AND(E49&gt;=ZStart,E49&lt;=ZEnde),"Ja","")</f>
        <v/>
      </c>
      <c r="N49" t="str">
        <f>IF(OR(AND(F49&lt;&gt;"",F49&gt;=ZStart,F49&lt;=ZEnde),AND(G49&lt;&gt;"",G49&gt;=ZStart,G49&lt;=ZEnde)),"Ja","")</f>
        <v/>
      </c>
      <c r="O49" t="str">
        <f t="shared" si="0"/>
        <v/>
      </c>
      <c r="P49" s="7">
        <f t="shared" si="1"/>
        <v>1</v>
      </c>
      <c r="Q49" t="str">
        <f>IF(AND(Zeitraum-YEAR(D49)&gt;=Rentenalter,N49="Ja"),"Ja","")</f>
        <v/>
      </c>
      <c r="R49" t="str">
        <f>IF(AND(YEAR(F49)=Zeitraum,N49="Ja"),"Ja","")</f>
        <v/>
      </c>
    </row>
    <row r="50" spans="1:18" x14ac:dyDescent="0.2">
      <c r="A50">
        <v>1215</v>
      </c>
      <c r="B50" t="s">
        <v>48</v>
      </c>
      <c r="C50" t="s">
        <v>172</v>
      </c>
      <c r="D50" s="1">
        <v>33893</v>
      </c>
      <c r="E50" s="1">
        <v>40824</v>
      </c>
      <c r="H50" t="s">
        <v>26</v>
      </c>
      <c r="I50">
        <v>51010</v>
      </c>
      <c r="J50" t="s">
        <v>173</v>
      </c>
      <c r="K50" t="s">
        <v>28</v>
      </c>
      <c r="L50" t="s">
        <v>174</v>
      </c>
      <c r="M50" t="str">
        <f>IF(AND(E50&gt;=ZStart,E50&lt;=ZEnde),"Ja","")</f>
        <v/>
      </c>
      <c r="N50" t="str">
        <f>IF(OR(AND(F50&lt;&gt;"",F50&gt;=ZStart,F50&lt;=ZEnde),AND(G50&lt;&gt;"",G50&gt;=ZStart,G50&lt;=ZEnde)),"Ja","")</f>
        <v/>
      </c>
      <c r="O50" t="str">
        <f t="shared" si="0"/>
        <v/>
      </c>
      <c r="P50" s="7">
        <f t="shared" si="1"/>
        <v>1</v>
      </c>
      <c r="Q50" t="str">
        <f>IF(AND(Zeitraum-YEAR(D50)&gt;=Rentenalter,N50="Ja"),"Ja","")</f>
        <v/>
      </c>
      <c r="R50" t="str">
        <f>IF(AND(YEAR(F50)=Zeitraum,N50="Ja"),"Ja","")</f>
        <v/>
      </c>
    </row>
    <row r="51" spans="1:18" x14ac:dyDescent="0.2">
      <c r="A51">
        <v>1221</v>
      </c>
      <c r="B51" t="s">
        <v>175</v>
      </c>
      <c r="C51" t="s">
        <v>176</v>
      </c>
      <c r="D51" s="1">
        <v>34073</v>
      </c>
      <c r="E51" s="1">
        <v>41000</v>
      </c>
      <c r="H51" t="s">
        <v>26</v>
      </c>
      <c r="I51">
        <v>51010</v>
      </c>
      <c r="J51" t="s">
        <v>173</v>
      </c>
      <c r="K51" t="s">
        <v>28</v>
      </c>
      <c r="L51" t="s">
        <v>177</v>
      </c>
      <c r="M51" t="str">
        <f>IF(AND(E51&gt;=ZStart,E51&lt;=ZEnde),"Ja","")</f>
        <v>Ja</v>
      </c>
      <c r="N51" t="str">
        <f>IF(OR(AND(F51&lt;&gt;"",F51&gt;=ZStart,F51&lt;=ZEnde),AND(G51&lt;&gt;"",G51&gt;=ZStart,G51&lt;=ZEnde)),"Ja","")</f>
        <v/>
      </c>
      <c r="O51">
        <f t="shared" si="0"/>
        <v>9</v>
      </c>
      <c r="P51" s="7">
        <f t="shared" si="1"/>
        <v>0.75</v>
      </c>
      <c r="Q51" t="str">
        <f>IF(AND(Zeitraum-YEAR(D51)&gt;=Rentenalter,N51="Ja"),"Ja","")</f>
        <v/>
      </c>
      <c r="R51" t="str">
        <f>IF(AND(YEAR(F51)=Zeitraum,N51="Ja"),"Ja","")</f>
        <v/>
      </c>
    </row>
    <row r="52" spans="1:18" x14ac:dyDescent="0.2">
      <c r="A52">
        <v>1223</v>
      </c>
      <c r="B52" t="s">
        <v>178</v>
      </c>
      <c r="C52" t="s">
        <v>179</v>
      </c>
      <c r="D52" s="1">
        <v>32818</v>
      </c>
      <c r="E52" s="1">
        <v>40848</v>
      </c>
      <c r="F52" s="1">
        <v>41262</v>
      </c>
      <c r="H52" t="s">
        <v>90</v>
      </c>
      <c r="I52">
        <v>31000</v>
      </c>
      <c r="J52" t="s">
        <v>91</v>
      </c>
      <c r="K52" t="s">
        <v>92</v>
      </c>
      <c r="L52" t="s">
        <v>180</v>
      </c>
      <c r="M52" t="str">
        <f>IF(AND(E52&gt;=ZStart,E52&lt;=ZEnde),"Ja","")</f>
        <v/>
      </c>
      <c r="N52" t="str">
        <f>IF(OR(AND(F52&lt;&gt;"",F52&gt;=ZStart,F52&lt;=ZEnde),AND(G52&lt;&gt;"",G52&gt;=ZStart,G52&lt;=ZEnde)),"Ja","")</f>
        <v>Ja</v>
      </c>
      <c r="O52">
        <f t="shared" si="0"/>
        <v>12</v>
      </c>
      <c r="P52" s="7">
        <f t="shared" si="1"/>
        <v>1</v>
      </c>
      <c r="Q52" t="str">
        <f>IF(AND(Zeitraum-YEAR(D52)&gt;=Rentenalter,N52="Ja"),"Ja","")</f>
        <v/>
      </c>
      <c r="R52" t="str">
        <f>IF(AND(YEAR(F52)=Zeitraum,N52="Ja"),"Ja","")</f>
        <v>Ja</v>
      </c>
    </row>
    <row r="53" spans="1:18" x14ac:dyDescent="0.2">
      <c r="A53">
        <v>1224</v>
      </c>
      <c r="B53" t="s">
        <v>48</v>
      </c>
      <c r="C53" t="s">
        <v>181</v>
      </c>
      <c r="D53" s="1">
        <v>31870</v>
      </c>
      <c r="E53" s="1">
        <v>38800</v>
      </c>
      <c r="H53" t="s">
        <v>26</v>
      </c>
      <c r="I53">
        <v>51010</v>
      </c>
      <c r="J53" t="s">
        <v>173</v>
      </c>
      <c r="K53" t="s">
        <v>28</v>
      </c>
      <c r="L53" t="s">
        <v>182</v>
      </c>
      <c r="M53" t="str">
        <f>IF(AND(E53&gt;=ZStart,E53&lt;=ZEnde),"Ja","")</f>
        <v/>
      </c>
      <c r="N53" t="str">
        <f>IF(OR(AND(F53&lt;&gt;"",F53&gt;=ZStart,F53&lt;=ZEnde),AND(G53&lt;&gt;"",G53&gt;=ZStart,G53&lt;=ZEnde)),"Ja","")</f>
        <v/>
      </c>
      <c r="O53" t="str">
        <f t="shared" si="0"/>
        <v/>
      </c>
      <c r="P53" s="7">
        <f t="shared" si="1"/>
        <v>1</v>
      </c>
      <c r="Q53" t="str">
        <f>IF(AND(Zeitraum-YEAR(D53)&gt;=Rentenalter,N53="Ja"),"Ja","")</f>
        <v/>
      </c>
      <c r="R53" t="str">
        <f>IF(AND(YEAR(F53)=Zeitraum,N53="Ja"),"Ja","")</f>
        <v/>
      </c>
    </row>
    <row r="54" spans="1:18" x14ac:dyDescent="0.2">
      <c r="A54">
        <v>1227</v>
      </c>
      <c r="B54" t="s">
        <v>183</v>
      </c>
      <c r="C54" t="s">
        <v>184</v>
      </c>
      <c r="D54" s="1">
        <v>29846</v>
      </c>
      <c r="E54" s="1">
        <v>38606</v>
      </c>
      <c r="H54" t="s">
        <v>32</v>
      </c>
      <c r="I54">
        <v>55000</v>
      </c>
      <c r="J54" t="s">
        <v>33</v>
      </c>
      <c r="K54" t="s">
        <v>34</v>
      </c>
      <c r="L54" t="s">
        <v>185</v>
      </c>
      <c r="M54" t="str">
        <f>IF(AND(E54&gt;=ZStart,E54&lt;=ZEnde),"Ja","")</f>
        <v/>
      </c>
      <c r="N54" t="str">
        <f>IF(OR(AND(F54&lt;&gt;"",F54&gt;=ZStart,F54&lt;=ZEnde),AND(G54&lt;&gt;"",G54&gt;=ZStart,G54&lt;=ZEnde)),"Ja","")</f>
        <v/>
      </c>
      <c r="O54" t="str">
        <f t="shared" si="0"/>
        <v/>
      </c>
      <c r="P54" s="7">
        <f t="shared" si="1"/>
        <v>1</v>
      </c>
      <c r="Q54" t="str">
        <f>IF(AND(Zeitraum-YEAR(D54)&gt;=Rentenalter,N54="Ja"),"Ja","")</f>
        <v/>
      </c>
      <c r="R54" t="str">
        <f>IF(AND(YEAR(F54)=Zeitraum,N54="Ja"),"Ja","")</f>
        <v/>
      </c>
    </row>
    <row r="55" spans="1:18" x14ac:dyDescent="0.2">
      <c r="A55">
        <v>1228</v>
      </c>
      <c r="B55" t="s">
        <v>30</v>
      </c>
      <c r="C55" t="s">
        <v>186</v>
      </c>
      <c r="D55" s="1">
        <v>31799</v>
      </c>
      <c r="E55" s="1">
        <v>39094</v>
      </c>
      <c r="H55" t="s">
        <v>26</v>
      </c>
      <c r="I55">
        <v>51000</v>
      </c>
      <c r="J55" t="s">
        <v>79</v>
      </c>
      <c r="K55" t="s">
        <v>28</v>
      </c>
      <c r="L55" t="s">
        <v>104</v>
      </c>
      <c r="M55" t="str">
        <f>IF(AND(E55&gt;=ZStart,E55&lt;=ZEnde),"Ja","")</f>
        <v/>
      </c>
      <c r="N55" t="str">
        <f>IF(OR(AND(F55&lt;&gt;"",F55&gt;=ZStart,F55&lt;=ZEnde),AND(G55&lt;&gt;"",G55&gt;=ZStart,G55&lt;=ZEnde)),"Ja","")</f>
        <v/>
      </c>
      <c r="O55" t="str">
        <f t="shared" si="0"/>
        <v/>
      </c>
      <c r="P55" s="7">
        <f t="shared" si="1"/>
        <v>1</v>
      </c>
      <c r="Q55" t="str">
        <f>IF(AND(Zeitraum-YEAR(D55)&gt;=Rentenalter,N55="Ja"),"Ja","")</f>
        <v/>
      </c>
      <c r="R55" t="str">
        <f>IF(AND(YEAR(F55)=Zeitraum,N55="Ja"),"Ja","")</f>
        <v/>
      </c>
    </row>
    <row r="56" spans="1:18" x14ac:dyDescent="0.2">
      <c r="A56">
        <v>1229</v>
      </c>
      <c r="B56" t="s">
        <v>187</v>
      </c>
      <c r="C56" t="s">
        <v>188</v>
      </c>
      <c r="D56" s="1">
        <v>29603</v>
      </c>
      <c r="E56" s="1">
        <v>40188</v>
      </c>
      <c r="H56" t="s">
        <v>20</v>
      </c>
      <c r="I56">
        <v>25000</v>
      </c>
      <c r="J56" t="s">
        <v>21</v>
      </c>
      <c r="K56" t="s">
        <v>22</v>
      </c>
      <c r="L56" t="s">
        <v>189</v>
      </c>
      <c r="M56" t="str">
        <f>IF(AND(E56&gt;=ZStart,E56&lt;=ZEnde),"Ja","")</f>
        <v/>
      </c>
      <c r="N56" t="str">
        <f>IF(OR(AND(F56&lt;&gt;"",F56&gt;=ZStart,F56&lt;=ZEnde),AND(G56&lt;&gt;"",G56&gt;=ZStart,G56&lt;=ZEnde)),"Ja","")</f>
        <v/>
      </c>
      <c r="O56" t="str">
        <f t="shared" si="0"/>
        <v/>
      </c>
      <c r="P56" s="7">
        <f t="shared" si="1"/>
        <v>1</v>
      </c>
      <c r="Q56" t="str">
        <f>IF(AND(Zeitraum-YEAR(D56)&gt;=Rentenalter,N56="Ja"),"Ja","")</f>
        <v/>
      </c>
      <c r="R56" t="str">
        <f>IF(AND(YEAR(F56)=Zeitraum,N56="Ja"),"Ja","")</f>
        <v/>
      </c>
    </row>
    <row r="57" spans="1:18" x14ac:dyDescent="0.2">
      <c r="A57">
        <v>1231</v>
      </c>
      <c r="B57" t="s">
        <v>190</v>
      </c>
      <c r="C57" t="s">
        <v>191</v>
      </c>
      <c r="D57" s="1">
        <v>22858</v>
      </c>
      <c r="E57" s="1">
        <v>36363</v>
      </c>
      <c r="H57" t="s">
        <v>65</v>
      </c>
      <c r="I57">
        <v>65010</v>
      </c>
      <c r="J57" t="s">
        <v>170</v>
      </c>
      <c r="K57" t="s">
        <v>67</v>
      </c>
      <c r="L57" t="s">
        <v>192</v>
      </c>
      <c r="M57" t="str">
        <f>IF(AND(E57&gt;=ZStart,E57&lt;=ZEnde),"Ja","")</f>
        <v/>
      </c>
      <c r="N57" t="str">
        <f>IF(OR(AND(F57&lt;&gt;"",F57&gt;=ZStart,F57&lt;=ZEnde),AND(G57&lt;&gt;"",G57&gt;=ZStart,G57&lt;=ZEnde)),"Ja","")</f>
        <v/>
      </c>
      <c r="O57" t="str">
        <f t="shared" si="0"/>
        <v/>
      </c>
      <c r="P57" s="7">
        <f t="shared" si="1"/>
        <v>1</v>
      </c>
      <c r="Q57" t="str">
        <f>IF(AND(Zeitraum-YEAR(D57)&gt;=Rentenalter,N57="Ja"),"Ja","")</f>
        <v/>
      </c>
      <c r="R57" t="str">
        <f>IF(AND(YEAR(F57)=Zeitraum,N57="Ja"),"Ja","")</f>
        <v/>
      </c>
    </row>
    <row r="58" spans="1:18" x14ac:dyDescent="0.2">
      <c r="A58">
        <v>1232</v>
      </c>
      <c r="B58" t="s">
        <v>178</v>
      </c>
      <c r="C58" t="s">
        <v>193</v>
      </c>
      <c r="D58" s="1">
        <v>29639</v>
      </c>
      <c r="E58" s="1">
        <v>39494</v>
      </c>
      <c r="H58" t="s">
        <v>26</v>
      </c>
      <c r="I58">
        <v>51000</v>
      </c>
      <c r="J58" t="s">
        <v>79</v>
      </c>
      <c r="K58" t="s">
        <v>28</v>
      </c>
      <c r="L58" t="s">
        <v>194</v>
      </c>
      <c r="M58" t="str">
        <f>IF(AND(E58&gt;=ZStart,E58&lt;=ZEnde),"Ja","")</f>
        <v/>
      </c>
      <c r="N58" t="str">
        <f>IF(OR(AND(F58&lt;&gt;"",F58&gt;=ZStart,F58&lt;=ZEnde),AND(G58&lt;&gt;"",G58&gt;=ZStart,G58&lt;=ZEnde)),"Ja","")</f>
        <v/>
      </c>
      <c r="O58" t="str">
        <f t="shared" si="0"/>
        <v/>
      </c>
      <c r="P58" s="7">
        <f t="shared" si="1"/>
        <v>1</v>
      </c>
      <c r="Q58" t="str">
        <f>IF(AND(Zeitraum-YEAR(D58)&gt;=Rentenalter,N58="Ja"),"Ja","")</f>
        <v/>
      </c>
      <c r="R58" t="str">
        <f>IF(AND(YEAR(F58)=Zeitraum,N58="Ja"),"Ja","")</f>
        <v/>
      </c>
    </row>
    <row r="59" spans="1:18" x14ac:dyDescent="0.2">
      <c r="A59">
        <v>1233</v>
      </c>
      <c r="B59" t="s">
        <v>195</v>
      </c>
      <c r="C59" t="s">
        <v>196</v>
      </c>
      <c r="D59" s="1">
        <v>32454</v>
      </c>
      <c r="E59" s="1">
        <v>39384</v>
      </c>
      <c r="H59" t="s">
        <v>38</v>
      </c>
      <c r="I59">
        <v>21000</v>
      </c>
      <c r="J59" t="s">
        <v>130</v>
      </c>
      <c r="K59" t="s">
        <v>40</v>
      </c>
      <c r="L59" t="s">
        <v>131</v>
      </c>
      <c r="M59" t="str">
        <f>IF(AND(E59&gt;=ZStart,E59&lt;=ZEnde),"Ja","")</f>
        <v/>
      </c>
      <c r="N59" t="str">
        <f>IF(OR(AND(F59&lt;&gt;"",F59&gt;=ZStart,F59&lt;=ZEnde),AND(G59&lt;&gt;"",G59&gt;=ZStart,G59&lt;=ZEnde)),"Ja","")</f>
        <v/>
      </c>
      <c r="O59" t="str">
        <f t="shared" si="0"/>
        <v/>
      </c>
      <c r="P59" s="7">
        <f t="shared" si="1"/>
        <v>1</v>
      </c>
      <c r="Q59" t="str">
        <f>IF(AND(Zeitraum-YEAR(D59)&gt;=Rentenalter,N59="Ja"),"Ja","")</f>
        <v/>
      </c>
      <c r="R59" t="str">
        <f>IF(AND(YEAR(F59)=Zeitraum,N59="Ja"),"Ja","")</f>
        <v/>
      </c>
    </row>
    <row r="60" spans="1:18" x14ac:dyDescent="0.2">
      <c r="A60">
        <v>1234</v>
      </c>
      <c r="B60" t="s">
        <v>197</v>
      </c>
      <c r="C60" t="s">
        <v>198</v>
      </c>
      <c r="D60" s="1">
        <v>33795</v>
      </c>
      <c r="E60" s="1">
        <v>40727</v>
      </c>
      <c r="H60" t="s">
        <v>199</v>
      </c>
      <c r="I60">
        <v>26000</v>
      </c>
      <c r="J60" t="s">
        <v>200</v>
      </c>
      <c r="K60" t="s">
        <v>201</v>
      </c>
      <c r="L60" t="s">
        <v>202</v>
      </c>
      <c r="M60" t="str">
        <f>IF(AND(E60&gt;=ZStart,E60&lt;=ZEnde),"Ja","")</f>
        <v/>
      </c>
      <c r="N60" t="str">
        <f>IF(OR(AND(F60&lt;&gt;"",F60&gt;=ZStart,F60&lt;=ZEnde),AND(G60&lt;&gt;"",G60&gt;=ZStart,G60&lt;=ZEnde)),"Ja","")</f>
        <v/>
      </c>
      <c r="O60" t="str">
        <f t="shared" si="0"/>
        <v/>
      </c>
      <c r="P60" s="7">
        <f t="shared" si="1"/>
        <v>1</v>
      </c>
      <c r="Q60" t="str">
        <f>IF(AND(Zeitraum-YEAR(D60)&gt;=Rentenalter,N60="Ja"),"Ja","")</f>
        <v/>
      </c>
      <c r="R60" t="str">
        <f>IF(AND(YEAR(F60)=Zeitraum,N60="Ja"),"Ja","")</f>
        <v/>
      </c>
    </row>
    <row r="61" spans="1:18" x14ac:dyDescent="0.2">
      <c r="A61">
        <v>1235</v>
      </c>
      <c r="B61" t="s">
        <v>18</v>
      </c>
      <c r="C61" t="s">
        <v>203</v>
      </c>
      <c r="D61" s="1">
        <v>33513</v>
      </c>
      <c r="E61" s="1">
        <v>41075</v>
      </c>
      <c r="F61" s="1">
        <v>41428</v>
      </c>
      <c r="H61" t="s">
        <v>26</v>
      </c>
      <c r="I61">
        <v>51000</v>
      </c>
      <c r="J61" t="s">
        <v>79</v>
      </c>
      <c r="K61" t="s">
        <v>28</v>
      </c>
      <c r="L61" t="s">
        <v>204</v>
      </c>
      <c r="M61" t="str">
        <f>IF(AND(E61&gt;=ZStart,E61&lt;=ZEnde),"Ja","")</f>
        <v>Ja</v>
      </c>
      <c r="N61" t="str">
        <f>IF(OR(AND(F61&lt;&gt;"",F61&gt;=ZStart,F61&lt;=ZEnde),AND(G61&lt;&gt;"",G61&gt;=ZStart,G61&lt;=ZEnde)),"Ja","")</f>
        <v/>
      </c>
      <c r="O61">
        <f t="shared" si="0"/>
        <v>7</v>
      </c>
      <c r="P61" s="7">
        <f t="shared" si="1"/>
        <v>0.58333333333333337</v>
      </c>
      <c r="Q61" t="str">
        <f>IF(AND(Zeitraum-YEAR(D61)&gt;=Rentenalter,N61="Ja"),"Ja","")</f>
        <v/>
      </c>
      <c r="R61" t="str">
        <f>IF(AND(YEAR(F61)=Zeitraum,N61="Ja"),"Ja","")</f>
        <v/>
      </c>
    </row>
    <row r="62" spans="1:18" x14ac:dyDescent="0.2">
      <c r="A62">
        <v>1236</v>
      </c>
      <c r="B62" t="s">
        <v>159</v>
      </c>
      <c r="C62" t="s">
        <v>205</v>
      </c>
      <c r="D62" s="1">
        <v>33994</v>
      </c>
      <c r="E62" s="1">
        <v>41061</v>
      </c>
      <c r="F62" s="1">
        <v>41374</v>
      </c>
      <c r="H62" t="s">
        <v>65</v>
      </c>
      <c r="I62">
        <v>65010</v>
      </c>
      <c r="J62" t="s">
        <v>170</v>
      </c>
      <c r="K62" t="s">
        <v>67</v>
      </c>
      <c r="L62" t="s">
        <v>206</v>
      </c>
      <c r="M62" t="str">
        <f>IF(AND(E62&gt;=ZStart,E62&lt;=ZEnde),"Ja","")</f>
        <v>Ja</v>
      </c>
      <c r="N62" t="str">
        <f>IF(OR(AND(F62&lt;&gt;"",F62&gt;=ZStart,F62&lt;=ZEnde),AND(G62&lt;&gt;"",G62&gt;=ZStart,G62&lt;=ZEnde)),"Ja","")</f>
        <v/>
      </c>
      <c r="O62">
        <f t="shared" si="0"/>
        <v>7</v>
      </c>
      <c r="P62" s="7">
        <f t="shared" si="1"/>
        <v>0.58333333333333337</v>
      </c>
      <c r="Q62" t="str">
        <f>IF(AND(Zeitraum-YEAR(D62)&gt;=Rentenalter,N62="Ja"),"Ja","")</f>
        <v/>
      </c>
      <c r="R62" t="str">
        <f>IF(AND(YEAR(F62)=Zeitraum,N62="Ja"),"Ja","")</f>
        <v/>
      </c>
    </row>
    <row r="63" spans="1:18" x14ac:dyDescent="0.2">
      <c r="A63">
        <v>1238</v>
      </c>
      <c r="B63" t="s">
        <v>207</v>
      </c>
      <c r="C63" t="s">
        <v>208</v>
      </c>
      <c r="D63" s="1">
        <v>33822</v>
      </c>
      <c r="E63" s="1">
        <v>41061</v>
      </c>
      <c r="F63" s="1">
        <v>41372</v>
      </c>
      <c r="H63" t="s">
        <v>26</v>
      </c>
      <c r="I63">
        <v>51020</v>
      </c>
      <c r="J63" t="s">
        <v>27</v>
      </c>
      <c r="K63" t="s">
        <v>28</v>
      </c>
      <c r="L63" t="s">
        <v>209</v>
      </c>
      <c r="M63" t="str">
        <f>IF(AND(E63&gt;=ZStart,E63&lt;=ZEnde),"Ja","")</f>
        <v>Ja</v>
      </c>
      <c r="N63" t="str">
        <f>IF(OR(AND(F63&lt;&gt;"",F63&gt;=ZStart,F63&lt;=ZEnde),AND(G63&lt;&gt;"",G63&gt;=ZStart,G63&lt;=ZEnde)),"Ja","")</f>
        <v/>
      </c>
      <c r="O63">
        <f t="shared" si="0"/>
        <v>7</v>
      </c>
      <c r="P63" s="7">
        <f t="shared" si="1"/>
        <v>0.58333333333333337</v>
      </c>
      <c r="Q63" t="str">
        <f>IF(AND(Zeitraum-YEAR(D63)&gt;=Rentenalter,N63="Ja"),"Ja","")</f>
        <v/>
      </c>
      <c r="R63" t="str">
        <f>IF(AND(YEAR(F63)=Zeitraum,N63="Ja"),"Ja","")</f>
        <v/>
      </c>
    </row>
    <row r="64" spans="1:18" x14ac:dyDescent="0.2">
      <c r="A64">
        <v>2004</v>
      </c>
      <c r="B64" t="s">
        <v>210</v>
      </c>
      <c r="C64" t="s">
        <v>211</v>
      </c>
      <c r="D64" s="1">
        <v>23947</v>
      </c>
      <c r="E64" s="1">
        <v>33437</v>
      </c>
      <c r="H64" t="s">
        <v>56</v>
      </c>
      <c r="I64">
        <v>41000</v>
      </c>
      <c r="J64" t="s">
        <v>57</v>
      </c>
      <c r="K64" t="s">
        <v>58</v>
      </c>
      <c r="L64" t="s">
        <v>212</v>
      </c>
      <c r="M64" t="str">
        <f>IF(AND(E64&gt;=ZStart,E64&lt;=ZEnde),"Ja","")</f>
        <v/>
      </c>
      <c r="N64" t="str">
        <f>IF(OR(AND(F64&lt;&gt;"",F64&gt;=ZStart,F64&lt;=ZEnde),AND(G64&lt;&gt;"",G64&gt;=ZStart,G64&lt;=ZEnde)),"Ja","")</f>
        <v/>
      </c>
      <c r="O64" t="str">
        <f t="shared" si="0"/>
        <v/>
      </c>
      <c r="P64" s="7">
        <f t="shared" si="1"/>
        <v>1</v>
      </c>
      <c r="Q64" t="str">
        <f>IF(AND(Zeitraum-YEAR(D64)&gt;=Rentenalter,N64="Ja"),"Ja","")</f>
        <v/>
      </c>
      <c r="R64" t="str">
        <f>IF(AND(YEAR(F64)=Zeitraum,N64="Ja"),"Ja","")</f>
        <v/>
      </c>
    </row>
    <row r="65" spans="1:18" x14ac:dyDescent="0.2">
      <c r="A65">
        <v>2017</v>
      </c>
      <c r="B65" t="s">
        <v>213</v>
      </c>
      <c r="C65" t="s">
        <v>214</v>
      </c>
      <c r="D65" s="1">
        <v>18072</v>
      </c>
      <c r="E65" s="1">
        <v>33037</v>
      </c>
      <c r="H65" t="s">
        <v>56</v>
      </c>
      <c r="I65">
        <v>41000</v>
      </c>
      <c r="J65" t="s">
        <v>57</v>
      </c>
      <c r="K65" t="s">
        <v>58</v>
      </c>
      <c r="L65" t="s">
        <v>215</v>
      </c>
      <c r="M65" t="str">
        <f>IF(AND(E65&gt;=ZStart,E65&lt;=ZEnde),"Ja","")</f>
        <v/>
      </c>
      <c r="N65" t="str">
        <f>IF(OR(AND(F65&lt;&gt;"",F65&gt;=ZStart,F65&lt;=ZEnde),AND(G65&lt;&gt;"",G65&gt;=ZStart,G65&lt;=ZEnde)),"Ja","")</f>
        <v/>
      </c>
      <c r="O65" t="str">
        <f t="shared" si="0"/>
        <v/>
      </c>
      <c r="P65" s="7">
        <f t="shared" si="1"/>
        <v>1</v>
      </c>
      <c r="Q65" t="str">
        <f>IF(AND(Zeitraum-YEAR(D65)&gt;=Rentenalter,N65="Ja"),"Ja","")</f>
        <v/>
      </c>
      <c r="R65" t="str">
        <f>IF(AND(YEAR(F65)=Zeitraum,N65="Ja"),"Ja","")</f>
        <v/>
      </c>
    </row>
    <row r="66" spans="1:18" x14ac:dyDescent="0.2">
      <c r="A66">
        <v>2024</v>
      </c>
      <c r="B66" t="s">
        <v>216</v>
      </c>
      <c r="C66" t="s">
        <v>217</v>
      </c>
      <c r="D66" s="1">
        <v>22539</v>
      </c>
      <c r="E66" s="1">
        <v>33127</v>
      </c>
      <c r="G66" s="1">
        <v>41182</v>
      </c>
      <c r="H66" t="s">
        <v>56</v>
      </c>
      <c r="I66">
        <v>41000</v>
      </c>
      <c r="J66" t="s">
        <v>57</v>
      </c>
      <c r="K66" t="s">
        <v>58</v>
      </c>
      <c r="L66" t="s">
        <v>218</v>
      </c>
      <c r="M66" t="str">
        <f>IF(AND(E66&gt;=ZStart,E66&lt;=ZEnde),"Ja","")</f>
        <v/>
      </c>
      <c r="N66" t="str">
        <f>IF(OR(AND(F66&lt;&gt;"",F66&gt;=ZStart,F66&lt;=ZEnde),AND(G66&lt;&gt;"",G66&gt;=ZStart,G66&lt;=ZEnde)),"Ja","")</f>
        <v>Ja</v>
      </c>
      <c r="O66">
        <f t="shared" si="0"/>
        <v>9</v>
      </c>
      <c r="P66" s="7">
        <f t="shared" si="1"/>
        <v>0.75</v>
      </c>
      <c r="Q66" t="str">
        <f>IF(AND(Zeitraum-YEAR(D66)&gt;=Rentenalter,N66="Ja"),"Ja","")</f>
        <v/>
      </c>
      <c r="R66" t="str">
        <f>IF(AND(YEAR(F66)=Zeitraum,N66="Ja"),"Ja","")</f>
        <v/>
      </c>
    </row>
    <row r="67" spans="1:18" x14ac:dyDescent="0.2">
      <c r="A67">
        <v>2055</v>
      </c>
      <c r="B67" t="s">
        <v>18</v>
      </c>
      <c r="C67" t="s">
        <v>219</v>
      </c>
      <c r="D67" s="1">
        <v>19226</v>
      </c>
      <c r="E67" s="1">
        <v>34191</v>
      </c>
      <c r="H67" t="s">
        <v>220</v>
      </c>
      <c r="I67">
        <v>46000</v>
      </c>
      <c r="J67" t="s">
        <v>221</v>
      </c>
      <c r="K67" t="s">
        <v>222</v>
      </c>
      <c r="L67" t="s">
        <v>223</v>
      </c>
      <c r="M67" t="str">
        <f>IF(AND(E67&gt;=ZStart,E67&lt;=ZEnde),"Ja","")</f>
        <v/>
      </c>
      <c r="N67" t="str">
        <f>IF(OR(AND(F67&lt;&gt;"",F67&gt;=ZStart,F67&lt;=ZEnde),AND(G67&lt;&gt;"",G67&gt;=ZStart,G67&lt;=ZEnde)),"Ja","")</f>
        <v/>
      </c>
      <c r="O67" t="str">
        <f t="shared" ref="O67:O130" si="2">IF(AND(M67="Ja",N67="Ja"),IF(F67="",MONTH(G67),MONTH(F67))+1-MONTH(E67), IF(M67="Ja",13-MONTH(E67),IF(N67="Ja",IF(F67="",MONTH(G67),MONTH(F67)),"")))</f>
        <v/>
      </c>
      <c r="P67" s="7">
        <f t="shared" ref="P67:P130" si="3">IF(O67="",12,O67)/12</f>
        <v>1</v>
      </c>
      <c r="Q67" t="str">
        <f>IF(AND(Zeitraum-YEAR(D67)&gt;=Rentenalter,N67="Ja"),"Ja","")</f>
        <v/>
      </c>
      <c r="R67" t="str">
        <f>IF(AND(YEAR(F67)=Zeitraum,N67="Ja"),"Ja","")</f>
        <v/>
      </c>
    </row>
    <row r="68" spans="1:18" x14ac:dyDescent="0.2">
      <c r="A68">
        <v>2094</v>
      </c>
      <c r="B68" t="s">
        <v>207</v>
      </c>
      <c r="C68" t="s">
        <v>224</v>
      </c>
      <c r="D68" s="1">
        <v>23367</v>
      </c>
      <c r="E68" s="1">
        <v>33222</v>
      </c>
      <c r="H68" t="s">
        <v>225</v>
      </c>
      <c r="I68">
        <v>43000</v>
      </c>
      <c r="J68" t="s">
        <v>226</v>
      </c>
      <c r="K68" t="s">
        <v>227</v>
      </c>
      <c r="L68" t="s">
        <v>228</v>
      </c>
      <c r="M68" t="str">
        <f>IF(AND(E68&gt;=ZStart,E68&lt;=ZEnde),"Ja","")</f>
        <v/>
      </c>
      <c r="N68" t="str">
        <f>IF(OR(AND(F68&lt;&gt;"",F68&gt;=ZStart,F68&lt;=ZEnde),AND(G68&lt;&gt;"",G68&gt;=ZStart,G68&lt;=ZEnde)),"Ja","")</f>
        <v/>
      </c>
      <c r="O68" t="str">
        <f t="shared" si="2"/>
        <v/>
      </c>
      <c r="P68" s="7">
        <f t="shared" si="3"/>
        <v>1</v>
      </c>
      <c r="Q68" t="str">
        <f>IF(AND(Zeitraum-YEAR(D68)&gt;=Rentenalter,N68="Ja"),"Ja","")</f>
        <v/>
      </c>
      <c r="R68" t="str">
        <f>IF(AND(YEAR(F68)=Zeitraum,N68="Ja"),"Ja","")</f>
        <v/>
      </c>
    </row>
    <row r="69" spans="1:18" x14ac:dyDescent="0.2">
      <c r="A69">
        <v>2114</v>
      </c>
      <c r="B69" t="s">
        <v>48</v>
      </c>
      <c r="C69" t="s">
        <v>229</v>
      </c>
      <c r="D69" s="1">
        <v>22417</v>
      </c>
      <c r="E69" s="1">
        <v>37747</v>
      </c>
      <c r="H69" t="s">
        <v>56</v>
      </c>
      <c r="I69">
        <v>41000</v>
      </c>
      <c r="J69" t="s">
        <v>57</v>
      </c>
      <c r="K69" t="s">
        <v>58</v>
      </c>
      <c r="L69" t="s">
        <v>230</v>
      </c>
      <c r="M69" t="str">
        <f>IF(AND(E69&gt;=ZStart,E69&lt;=ZEnde),"Ja","")</f>
        <v/>
      </c>
      <c r="N69" t="str">
        <f>IF(OR(AND(F69&lt;&gt;"",F69&gt;=ZStart,F69&lt;=ZEnde),AND(G69&lt;&gt;"",G69&gt;=ZStart,G69&lt;=ZEnde)),"Ja","")</f>
        <v/>
      </c>
      <c r="O69" t="str">
        <f t="shared" si="2"/>
        <v/>
      </c>
      <c r="P69" s="7">
        <f t="shared" si="3"/>
        <v>1</v>
      </c>
      <c r="Q69" t="str">
        <f>IF(AND(Zeitraum-YEAR(D69)&gt;=Rentenalter,N69="Ja"),"Ja","")</f>
        <v/>
      </c>
      <c r="R69" t="str">
        <f>IF(AND(YEAR(F69)=Zeitraum,N69="Ja"),"Ja","")</f>
        <v/>
      </c>
    </row>
    <row r="70" spans="1:18" x14ac:dyDescent="0.2">
      <c r="A70">
        <v>2115</v>
      </c>
      <c r="B70" t="s">
        <v>163</v>
      </c>
      <c r="C70" t="s">
        <v>231</v>
      </c>
      <c r="D70" s="1">
        <v>25640</v>
      </c>
      <c r="E70" s="1">
        <v>40611</v>
      </c>
      <c r="H70" t="s">
        <v>56</v>
      </c>
      <c r="I70">
        <v>41000</v>
      </c>
      <c r="J70" t="s">
        <v>57</v>
      </c>
      <c r="K70" t="s">
        <v>58</v>
      </c>
      <c r="L70" t="s">
        <v>218</v>
      </c>
      <c r="M70" t="str">
        <f>IF(AND(E70&gt;=ZStart,E70&lt;=ZEnde),"Ja","")</f>
        <v/>
      </c>
      <c r="N70" t="str">
        <f>IF(OR(AND(F70&lt;&gt;"",F70&gt;=ZStart,F70&lt;=ZEnde),AND(G70&lt;&gt;"",G70&gt;=ZStart,G70&lt;=ZEnde)),"Ja","")</f>
        <v/>
      </c>
      <c r="O70" t="str">
        <f t="shared" si="2"/>
        <v/>
      </c>
      <c r="P70" s="7">
        <f t="shared" si="3"/>
        <v>1</v>
      </c>
      <c r="Q70" t="str">
        <f>IF(AND(Zeitraum-YEAR(D70)&gt;=Rentenalter,N70="Ja"),"Ja","")</f>
        <v/>
      </c>
      <c r="R70" t="str">
        <f>IF(AND(YEAR(F70)=Zeitraum,N70="Ja"),"Ja","")</f>
        <v/>
      </c>
    </row>
    <row r="71" spans="1:18" x14ac:dyDescent="0.2">
      <c r="A71">
        <v>2117</v>
      </c>
      <c r="B71" t="s">
        <v>232</v>
      </c>
      <c r="C71" t="s">
        <v>233</v>
      </c>
      <c r="D71" s="1">
        <v>24268</v>
      </c>
      <c r="E71" s="1">
        <v>36313</v>
      </c>
      <c r="H71" t="s">
        <v>56</v>
      </c>
      <c r="I71">
        <v>41000</v>
      </c>
      <c r="J71" t="s">
        <v>57</v>
      </c>
      <c r="K71" t="s">
        <v>58</v>
      </c>
      <c r="L71" t="s">
        <v>234</v>
      </c>
      <c r="M71" t="str">
        <f>IF(AND(E71&gt;=ZStart,E71&lt;=ZEnde),"Ja","")</f>
        <v/>
      </c>
      <c r="N71" t="str">
        <f>IF(OR(AND(F71&lt;&gt;"",F71&gt;=ZStart,F71&lt;=ZEnde),AND(G71&lt;&gt;"",G71&gt;=ZStart,G71&lt;=ZEnde)),"Ja","")</f>
        <v/>
      </c>
      <c r="O71" t="str">
        <f t="shared" si="2"/>
        <v/>
      </c>
      <c r="P71" s="7">
        <f t="shared" si="3"/>
        <v>1</v>
      </c>
      <c r="Q71" t="str">
        <f>IF(AND(Zeitraum-YEAR(D71)&gt;=Rentenalter,N71="Ja"),"Ja","")</f>
        <v/>
      </c>
      <c r="R71" t="str">
        <f>IF(AND(YEAR(F71)=Zeitraum,N71="Ja"),"Ja","")</f>
        <v/>
      </c>
    </row>
    <row r="72" spans="1:18" x14ac:dyDescent="0.2">
      <c r="A72">
        <v>2123</v>
      </c>
      <c r="B72" t="s">
        <v>235</v>
      </c>
      <c r="C72" t="s">
        <v>236</v>
      </c>
      <c r="D72" s="1">
        <v>18004</v>
      </c>
      <c r="E72" s="1">
        <v>32606</v>
      </c>
      <c r="H72" t="s">
        <v>56</v>
      </c>
      <c r="I72">
        <v>41000</v>
      </c>
      <c r="J72" t="s">
        <v>57</v>
      </c>
      <c r="K72" t="s">
        <v>58</v>
      </c>
      <c r="L72" t="s">
        <v>237</v>
      </c>
      <c r="M72" t="str">
        <f>IF(AND(E72&gt;=ZStart,E72&lt;=ZEnde),"Ja","")</f>
        <v/>
      </c>
      <c r="N72" t="str">
        <f>IF(OR(AND(F72&lt;&gt;"",F72&gt;=ZStart,F72&lt;=ZEnde),AND(G72&lt;&gt;"",G72&gt;=ZStart,G72&lt;=ZEnde)),"Ja","")</f>
        <v/>
      </c>
      <c r="O72" t="str">
        <f t="shared" si="2"/>
        <v/>
      </c>
      <c r="P72" s="7">
        <f t="shared" si="3"/>
        <v>1</v>
      </c>
      <c r="Q72" t="str">
        <f>IF(AND(Zeitraum-YEAR(D72)&gt;=Rentenalter,N72="Ja"),"Ja","")</f>
        <v/>
      </c>
      <c r="R72" t="str">
        <f>IF(AND(YEAR(F72)=Zeitraum,N72="Ja"),"Ja","")</f>
        <v/>
      </c>
    </row>
    <row r="73" spans="1:18" x14ac:dyDescent="0.2">
      <c r="A73">
        <v>2145</v>
      </c>
      <c r="B73" t="s">
        <v>88</v>
      </c>
      <c r="C73" t="s">
        <v>238</v>
      </c>
      <c r="D73" s="1">
        <v>23057</v>
      </c>
      <c r="E73" s="1">
        <v>31087</v>
      </c>
      <c r="H73" t="s">
        <v>199</v>
      </c>
      <c r="I73">
        <v>26000</v>
      </c>
      <c r="J73" t="s">
        <v>200</v>
      </c>
      <c r="K73" t="s">
        <v>201</v>
      </c>
      <c r="L73" t="s">
        <v>239</v>
      </c>
      <c r="M73" t="str">
        <f>IF(AND(E73&gt;=ZStart,E73&lt;=ZEnde),"Ja","")</f>
        <v/>
      </c>
      <c r="N73" t="str">
        <f>IF(OR(AND(F73&lt;&gt;"",F73&gt;=ZStart,F73&lt;=ZEnde),AND(G73&lt;&gt;"",G73&gt;=ZStart,G73&lt;=ZEnde)),"Ja","")</f>
        <v/>
      </c>
      <c r="O73" t="str">
        <f t="shared" si="2"/>
        <v/>
      </c>
      <c r="P73" s="7">
        <f t="shared" si="3"/>
        <v>1</v>
      </c>
      <c r="Q73" t="str">
        <f>IF(AND(Zeitraum-YEAR(D73)&gt;=Rentenalter,N73="Ja"),"Ja","")</f>
        <v/>
      </c>
      <c r="R73" t="str">
        <f>IF(AND(YEAR(F73)=Zeitraum,N73="Ja"),"Ja","")</f>
        <v/>
      </c>
    </row>
    <row r="74" spans="1:18" x14ac:dyDescent="0.2">
      <c r="A74">
        <v>2152</v>
      </c>
      <c r="B74" t="s">
        <v>240</v>
      </c>
      <c r="C74" t="s">
        <v>241</v>
      </c>
      <c r="D74" s="1">
        <v>24416</v>
      </c>
      <c r="E74" s="1">
        <v>35001</v>
      </c>
      <c r="H74" t="s">
        <v>199</v>
      </c>
      <c r="I74">
        <v>26000</v>
      </c>
      <c r="J74" t="s">
        <v>200</v>
      </c>
      <c r="K74" t="s">
        <v>201</v>
      </c>
      <c r="L74" t="s">
        <v>242</v>
      </c>
      <c r="M74" t="str">
        <f>IF(AND(E74&gt;=ZStart,E74&lt;=ZEnde),"Ja","")</f>
        <v/>
      </c>
      <c r="N74" t="str">
        <f>IF(OR(AND(F74&lt;&gt;"",F74&gt;=ZStart,F74&lt;=ZEnde),AND(G74&lt;&gt;"",G74&gt;=ZStart,G74&lt;=ZEnde)),"Ja","")</f>
        <v/>
      </c>
      <c r="O74" t="str">
        <f t="shared" si="2"/>
        <v/>
      </c>
      <c r="P74" s="7">
        <f t="shared" si="3"/>
        <v>1</v>
      </c>
      <c r="Q74" t="str">
        <f>IF(AND(Zeitraum-YEAR(D74)&gt;=Rentenalter,N74="Ja"),"Ja","")</f>
        <v/>
      </c>
      <c r="R74" t="str">
        <f>IF(AND(YEAR(F74)=Zeitraum,N74="Ja"),"Ja","")</f>
        <v/>
      </c>
    </row>
    <row r="75" spans="1:18" x14ac:dyDescent="0.2">
      <c r="A75">
        <v>2197</v>
      </c>
      <c r="B75" t="s">
        <v>18</v>
      </c>
      <c r="C75" t="s">
        <v>243</v>
      </c>
      <c r="D75" s="1">
        <v>23136</v>
      </c>
      <c r="E75" s="1">
        <v>32627</v>
      </c>
      <c r="H75" t="s">
        <v>56</v>
      </c>
      <c r="I75">
        <v>41000</v>
      </c>
      <c r="J75" t="s">
        <v>57</v>
      </c>
      <c r="K75" t="s">
        <v>58</v>
      </c>
      <c r="L75" t="s">
        <v>215</v>
      </c>
      <c r="M75" t="str">
        <f>IF(AND(E75&gt;=ZStart,E75&lt;=ZEnde),"Ja","")</f>
        <v/>
      </c>
      <c r="N75" t="str">
        <f>IF(OR(AND(F75&lt;&gt;"",F75&gt;=ZStart,F75&lt;=ZEnde),AND(G75&lt;&gt;"",G75&gt;=ZStart,G75&lt;=ZEnde)),"Ja","")</f>
        <v/>
      </c>
      <c r="O75" t="str">
        <f t="shared" si="2"/>
        <v/>
      </c>
      <c r="P75" s="7">
        <f t="shared" si="3"/>
        <v>1</v>
      </c>
      <c r="Q75" t="str">
        <f>IF(AND(Zeitraum-YEAR(D75)&gt;=Rentenalter,N75="Ja"),"Ja","")</f>
        <v/>
      </c>
      <c r="R75" t="str">
        <f>IF(AND(YEAR(F75)=Zeitraum,N75="Ja"),"Ja","")</f>
        <v/>
      </c>
    </row>
    <row r="76" spans="1:18" x14ac:dyDescent="0.2">
      <c r="A76">
        <v>2203</v>
      </c>
      <c r="B76" t="s">
        <v>244</v>
      </c>
      <c r="C76" t="s">
        <v>245</v>
      </c>
      <c r="D76" s="1">
        <v>19692</v>
      </c>
      <c r="E76" s="1">
        <v>33927</v>
      </c>
      <c r="H76" t="s">
        <v>56</v>
      </c>
      <c r="I76">
        <v>41000</v>
      </c>
      <c r="J76" t="s">
        <v>57</v>
      </c>
      <c r="K76" t="s">
        <v>58</v>
      </c>
      <c r="L76" t="s">
        <v>246</v>
      </c>
      <c r="M76" t="str">
        <f>IF(AND(E76&gt;=ZStart,E76&lt;=ZEnde),"Ja","")</f>
        <v/>
      </c>
      <c r="N76" t="str">
        <f>IF(OR(AND(F76&lt;&gt;"",F76&gt;=ZStart,F76&lt;=ZEnde),AND(G76&lt;&gt;"",G76&gt;=ZStart,G76&lt;=ZEnde)),"Ja","")</f>
        <v/>
      </c>
      <c r="O76" t="str">
        <f t="shared" si="2"/>
        <v/>
      </c>
      <c r="P76" s="7">
        <f t="shared" si="3"/>
        <v>1</v>
      </c>
      <c r="Q76" t="str">
        <f>IF(AND(Zeitraum-YEAR(D76)&gt;=Rentenalter,N76="Ja"),"Ja","")</f>
        <v/>
      </c>
      <c r="R76" t="str">
        <f>IF(AND(YEAR(F76)=Zeitraum,N76="Ja"),"Ja","")</f>
        <v/>
      </c>
    </row>
    <row r="77" spans="1:18" x14ac:dyDescent="0.2">
      <c r="A77">
        <v>2209</v>
      </c>
      <c r="B77" t="s">
        <v>247</v>
      </c>
      <c r="C77" t="s">
        <v>248</v>
      </c>
      <c r="D77" s="1">
        <v>23172</v>
      </c>
      <c r="E77" s="1">
        <v>38502</v>
      </c>
      <c r="H77" t="s">
        <v>199</v>
      </c>
      <c r="I77">
        <v>26000</v>
      </c>
      <c r="J77" t="s">
        <v>200</v>
      </c>
      <c r="K77" t="s">
        <v>201</v>
      </c>
      <c r="L77" t="s">
        <v>249</v>
      </c>
      <c r="M77" t="str">
        <f>IF(AND(E77&gt;=ZStart,E77&lt;=ZEnde),"Ja","")</f>
        <v/>
      </c>
      <c r="N77" t="str">
        <f>IF(OR(AND(F77&lt;&gt;"",F77&gt;=ZStart,F77&lt;=ZEnde),AND(G77&lt;&gt;"",G77&gt;=ZStart,G77&lt;=ZEnde)),"Ja","")</f>
        <v/>
      </c>
      <c r="O77" t="str">
        <f t="shared" si="2"/>
        <v/>
      </c>
      <c r="P77" s="7">
        <f t="shared" si="3"/>
        <v>1</v>
      </c>
      <c r="Q77" t="str">
        <f>IF(AND(Zeitraum-YEAR(D77)&gt;=Rentenalter,N77="Ja"),"Ja","")</f>
        <v/>
      </c>
      <c r="R77" t="str">
        <f>IF(AND(YEAR(F77)=Zeitraum,N77="Ja"),"Ja","")</f>
        <v/>
      </c>
    </row>
    <row r="78" spans="1:18" x14ac:dyDescent="0.2">
      <c r="A78">
        <v>2219</v>
      </c>
      <c r="B78" t="s">
        <v>232</v>
      </c>
      <c r="C78" t="s">
        <v>250</v>
      </c>
      <c r="D78" s="1">
        <v>24497</v>
      </c>
      <c r="E78" s="1">
        <v>33622</v>
      </c>
      <c r="H78" t="s">
        <v>20</v>
      </c>
      <c r="I78">
        <v>25000</v>
      </c>
      <c r="J78" t="s">
        <v>21</v>
      </c>
      <c r="K78" t="s">
        <v>22</v>
      </c>
      <c r="L78" t="s">
        <v>185</v>
      </c>
      <c r="M78" t="str">
        <f>IF(AND(E78&gt;=ZStart,E78&lt;=ZEnde),"Ja","")</f>
        <v/>
      </c>
      <c r="N78" t="str">
        <f>IF(OR(AND(F78&lt;&gt;"",F78&gt;=ZStart,F78&lt;=ZEnde),AND(G78&lt;&gt;"",G78&gt;=ZStart,G78&lt;=ZEnde)),"Ja","")</f>
        <v/>
      </c>
      <c r="O78" t="str">
        <f t="shared" si="2"/>
        <v/>
      </c>
      <c r="P78" s="7">
        <f t="shared" si="3"/>
        <v>1</v>
      </c>
      <c r="Q78" t="str">
        <f>IF(AND(Zeitraum-YEAR(D78)&gt;=Rentenalter,N78="Ja"),"Ja","")</f>
        <v/>
      </c>
      <c r="R78" t="str">
        <f>IF(AND(YEAR(F78)=Zeitraum,N78="Ja"),"Ja","")</f>
        <v/>
      </c>
    </row>
    <row r="79" spans="1:18" x14ac:dyDescent="0.2">
      <c r="A79">
        <v>2234</v>
      </c>
      <c r="B79" t="s">
        <v>163</v>
      </c>
      <c r="C79" t="s">
        <v>251</v>
      </c>
      <c r="D79" s="1">
        <v>23495</v>
      </c>
      <c r="E79" s="1">
        <v>34445</v>
      </c>
      <c r="H79" t="s">
        <v>38</v>
      </c>
      <c r="I79">
        <v>22020</v>
      </c>
      <c r="J79" t="s">
        <v>39</v>
      </c>
      <c r="K79" t="s">
        <v>40</v>
      </c>
      <c r="L79" t="s">
        <v>252</v>
      </c>
      <c r="M79" t="str">
        <f>IF(AND(E79&gt;=ZStart,E79&lt;=ZEnde),"Ja","")</f>
        <v/>
      </c>
      <c r="N79" t="str">
        <f>IF(OR(AND(F79&lt;&gt;"",F79&gt;=ZStart,F79&lt;=ZEnde),AND(G79&lt;&gt;"",G79&gt;=ZStart,G79&lt;=ZEnde)),"Ja","")</f>
        <v/>
      </c>
      <c r="O79" t="str">
        <f t="shared" si="2"/>
        <v/>
      </c>
      <c r="P79" s="7">
        <f t="shared" si="3"/>
        <v>1</v>
      </c>
      <c r="Q79" t="str">
        <f>IF(AND(Zeitraum-YEAR(D79)&gt;=Rentenalter,N79="Ja"),"Ja","")</f>
        <v/>
      </c>
      <c r="R79" t="str">
        <f>IF(AND(YEAR(F79)=Zeitraum,N79="Ja"),"Ja","")</f>
        <v/>
      </c>
    </row>
    <row r="80" spans="1:18" x14ac:dyDescent="0.2">
      <c r="A80">
        <v>2239</v>
      </c>
      <c r="B80" t="s">
        <v>54</v>
      </c>
      <c r="C80" t="s">
        <v>253</v>
      </c>
      <c r="D80" s="1">
        <v>23383</v>
      </c>
      <c r="E80" s="1">
        <v>37253</v>
      </c>
      <c r="H80" t="s">
        <v>38</v>
      </c>
      <c r="I80">
        <v>22030</v>
      </c>
      <c r="J80" t="s">
        <v>254</v>
      </c>
      <c r="K80" t="s">
        <v>40</v>
      </c>
      <c r="L80" t="s">
        <v>255</v>
      </c>
      <c r="M80" t="str">
        <f>IF(AND(E80&gt;=ZStart,E80&lt;=ZEnde),"Ja","")</f>
        <v/>
      </c>
      <c r="N80" t="str">
        <f>IF(OR(AND(F80&lt;&gt;"",F80&gt;=ZStart,F80&lt;=ZEnde),AND(G80&lt;&gt;"",G80&gt;=ZStart,G80&lt;=ZEnde)),"Ja","")</f>
        <v/>
      </c>
      <c r="O80" t="str">
        <f t="shared" si="2"/>
        <v/>
      </c>
      <c r="P80" s="7">
        <f t="shared" si="3"/>
        <v>1</v>
      </c>
      <c r="Q80" t="str">
        <f>IF(AND(Zeitraum-YEAR(D80)&gt;=Rentenalter,N80="Ja"),"Ja","")</f>
        <v/>
      </c>
      <c r="R80" t="str">
        <f>IF(AND(YEAR(F80)=Zeitraum,N80="Ja"),"Ja","")</f>
        <v/>
      </c>
    </row>
    <row r="81" spans="1:18" x14ac:dyDescent="0.2">
      <c r="A81">
        <v>2269</v>
      </c>
      <c r="B81" t="s">
        <v>119</v>
      </c>
      <c r="C81" t="s">
        <v>256</v>
      </c>
      <c r="D81" s="1">
        <v>27200</v>
      </c>
      <c r="E81" s="1">
        <v>38880</v>
      </c>
      <c r="H81" t="s">
        <v>199</v>
      </c>
      <c r="I81">
        <v>26000</v>
      </c>
      <c r="J81" t="s">
        <v>200</v>
      </c>
      <c r="K81" t="s">
        <v>201</v>
      </c>
      <c r="L81" t="s">
        <v>249</v>
      </c>
      <c r="M81" t="str">
        <f>IF(AND(E81&gt;=ZStart,E81&lt;=ZEnde),"Ja","")</f>
        <v/>
      </c>
      <c r="N81" t="str">
        <f>IF(OR(AND(F81&lt;&gt;"",F81&gt;=ZStart,F81&lt;=ZEnde),AND(G81&lt;&gt;"",G81&gt;=ZStart,G81&lt;=ZEnde)),"Ja","")</f>
        <v/>
      </c>
      <c r="O81" t="str">
        <f t="shared" si="2"/>
        <v/>
      </c>
      <c r="P81" s="7">
        <f t="shared" si="3"/>
        <v>1</v>
      </c>
      <c r="Q81" t="str">
        <f>IF(AND(Zeitraum-YEAR(D81)&gt;=Rentenalter,N81="Ja"),"Ja","")</f>
        <v/>
      </c>
      <c r="R81" t="str">
        <f>IF(AND(YEAR(F81)=Zeitraum,N81="Ja"),"Ja","")</f>
        <v/>
      </c>
    </row>
    <row r="82" spans="1:18" x14ac:dyDescent="0.2">
      <c r="A82">
        <v>2271</v>
      </c>
      <c r="B82" t="s">
        <v>257</v>
      </c>
      <c r="C82" t="s">
        <v>258</v>
      </c>
      <c r="D82" s="1">
        <v>22530</v>
      </c>
      <c r="E82" s="1">
        <v>36405</v>
      </c>
      <c r="H82" t="s">
        <v>225</v>
      </c>
      <c r="I82">
        <v>43000</v>
      </c>
      <c r="J82" t="s">
        <v>226</v>
      </c>
      <c r="K82" t="s">
        <v>227</v>
      </c>
      <c r="L82" t="s">
        <v>259</v>
      </c>
      <c r="M82" t="str">
        <f>IF(AND(E82&gt;=ZStart,E82&lt;=ZEnde),"Ja","")</f>
        <v/>
      </c>
      <c r="N82" t="str">
        <f>IF(OR(AND(F82&lt;&gt;"",F82&gt;=ZStart,F82&lt;=ZEnde),AND(G82&lt;&gt;"",G82&gt;=ZStart,G82&lt;=ZEnde)),"Ja","")</f>
        <v/>
      </c>
      <c r="O82" t="str">
        <f t="shared" si="2"/>
        <v/>
      </c>
      <c r="P82" s="7">
        <f t="shared" si="3"/>
        <v>1</v>
      </c>
      <c r="Q82" t="str">
        <f>IF(AND(Zeitraum-YEAR(D82)&gt;=Rentenalter,N82="Ja"),"Ja","")</f>
        <v/>
      </c>
      <c r="R82" t="str">
        <f>IF(AND(YEAR(F82)=Zeitraum,N82="Ja"),"Ja","")</f>
        <v/>
      </c>
    </row>
    <row r="83" spans="1:18" x14ac:dyDescent="0.2">
      <c r="A83">
        <v>2341</v>
      </c>
      <c r="B83" t="s">
        <v>260</v>
      </c>
      <c r="C83" t="s">
        <v>261</v>
      </c>
      <c r="D83" s="1">
        <v>22516</v>
      </c>
      <c r="E83" s="1">
        <v>34563</v>
      </c>
      <c r="H83" t="s">
        <v>44</v>
      </c>
      <c r="I83">
        <v>49000</v>
      </c>
      <c r="J83" t="s">
        <v>45</v>
      </c>
      <c r="K83" t="s">
        <v>46</v>
      </c>
      <c r="L83" t="s">
        <v>262</v>
      </c>
      <c r="M83" t="str">
        <f>IF(AND(E83&gt;=ZStart,E83&lt;=ZEnde),"Ja","")</f>
        <v/>
      </c>
      <c r="N83" t="str">
        <f>IF(OR(AND(F83&lt;&gt;"",F83&gt;=ZStart,F83&lt;=ZEnde),AND(G83&lt;&gt;"",G83&gt;=ZStart,G83&lt;=ZEnde)),"Ja","")</f>
        <v/>
      </c>
      <c r="O83" t="str">
        <f t="shared" si="2"/>
        <v/>
      </c>
      <c r="P83" s="7">
        <f t="shared" si="3"/>
        <v>1</v>
      </c>
      <c r="Q83" t="str">
        <f>IF(AND(Zeitraum-YEAR(D83)&gt;=Rentenalter,N83="Ja"),"Ja","")</f>
        <v/>
      </c>
      <c r="R83" t="str">
        <f>IF(AND(YEAR(F83)=Zeitraum,N83="Ja"),"Ja","")</f>
        <v/>
      </c>
    </row>
    <row r="84" spans="1:18" x14ac:dyDescent="0.2">
      <c r="A84">
        <v>2342</v>
      </c>
      <c r="B84" t="s">
        <v>263</v>
      </c>
      <c r="C84" t="s">
        <v>264</v>
      </c>
      <c r="D84" s="1">
        <v>25165</v>
      </c>
      <c r="E84" s="1">
        <v>40130</v>
      </c>
      <c r="H84" t="s">
        <v>199</v>
      </c>
      <c r="I84">
        <v>26000</v>
      </c>
      <c r="J84" t="s">
        <v>200</v>
      </c>
      <c r="K84" t="s">
        <v>201</v>
      </c>
      <c r="L84" t="s">
        <v>265</v>
      </c>
      <c r="M84" t="str">
        <f>IF(AND(E84&gt;=ZStart,E84&lt;=ZEnde),"Ja","")</f>
        <v/>
      </c>
      <c r="N84" t="str">
        <f>IF(OR(AND(F84&lt;&gt;"",F84&gt;=ZStart,F84&lt;=ZEnde),AND(G84&lt;&gt;"",G84&gt;=ZStart,G84&lt;=ZEnde)),"Ja","")</f>
        <v/>
      </c>
      <c r="O84" t="str">
        <f t="shared" si="2"/>
        <v/>
      </c>
      <c r="P84" s="7">
        <f t="shared" si="3"/>
        <v>1</v>
      </c>
      <c r="Q84" t="str">
        <f>IF(AND(Zeitraum-YEAR(D84)&gt;=Rentenalter,N84="Ja"),"Ja","")</f>
        <v/>
      </c>
      <c r="R84" t="str">
        <f>IF(AND(YEAR(F84)=Zeitraum,N84="Ja"),"Ja","")</f>
        <v/>
      </c>
    </row>
    <row r="85" spans="1:18" x14ac:dyDescent="0.2">
      <c r="A85">
        <v>2372</v>
      </c>
      <c r="B85" t="s">
        <v>266</v>
      </c>
      <c r="C85" t="s">
        <v>267</v>
      </c>
      <c r="D85" s="1">
        <v>23275</v>
      </c>
      <c r="E85" s="1">
        <v>32400</v>
      </c>
      <c r="H85" t="s">
        <v>199</v>
      </c>
      <c r="I85">
        <v>26000</v>
      </c>
      <c r="J85" t="s">
        <v>200</v>
      </c>
      <c r="K85" t="s">
        <v>201</v>
      </c>
      <c r="L85" t="s">
        <v>268</v>
      </c>
      <c r="M85" t="str">
        <f>IF(AND(E85&gt;=ZStart,E85&lt;=ZEnde),"Ja","")</f>
        <v/>
      </c>
      <c r="N85" t="str">
        <f>IF(OR(AND(F85&lt;&gt;"",F85&gt;=ZStart,F85&lt;=ZEnde),AND(G85&lt;&gt;"",G85&gt;=ZStart,G85&lt;=ZEnde)),"Ja","")</f>
        <v/>
      </c>
      <c r="O85" t="str">
        <f t="shared" si="2"/>
        <v/>
      </c>
      <c r="P85" s="7">
        <f t="shared" si="3"/>
        <v>1</v>
      </c>
      <c r="Q85" t="str">
        <f>IF(AND(Zeitraum-YEAR(D85)&gt;=Rentenalter,N85="Ja"),"Ja","")</f>
        <v/>
      </c>
      <c r="R85" t="str">
        <f>IF(AND(YEAR(F85)=Zeitraum,N85="Ja"),"Ja","")</f>
        <v/>
      </c>
    </row>
    <row r="86" spans="1:18" x14ac:dyDescent="0.2">
      <c r="A86">
        <v>2389</v>
      </c>
      <c r="B86" t="s">
        <v>163</v>
      </c>
      <c r="C86" t="s">
        <v>269</v>
      </c>
      <c r="D86" s="1">
        <v>27405</v>
      </c>
      <c r="E86" s="1">
        <v>35800</v>
      </c>
      <c r="H86" t="s">
        <v>56</v>
      </c>
      <c r="I86">
        <v>41000</v>
      </c>
      <c r="J86" t="s">
        <v>57</v>
      </c>
      <c r="K86" t="s">
        <v>58</v>
      </c>
      <c r="L86" t="s">
        <v>234</v>
      </c>
      <c r="M86" t="str">
        <f>IF(AND(E86&gt;=ZStart,E86&lt;=ZEnde),"Ja","")</f>
        <v/>
      </c>
      <c r="N86" t="str">
        <f>IF(OR(AND(F86&lt;&gt;"",F86&gt;=ZStart,F86&lt;=ZEnde),AND(G86&lt;&gt;"",G86&gt;=ZStart,G86&lt;=ZEnde)),"Ja","")</f>
        <v/>
      </c>
      <c r="O86" t="str">
        <f t="shared" si="2"/>
        <v/>
      </c>
      <c r="P86" s="7">
        <f t="shared" si="3"/>
        <v>1</v>
      </c>
      <c r="Q86" t="str">
        <f>IF(AND(Zeitraum-YEAR(D86)&gt;=Rentenalter,N86="Ja"),"Ja","")</f>
        <v/>
      </c>
      <c r="R86" t="str">
        <f>IF(AND(YEAR(F86)=Zeitraum,N86="Ja"),"Ja","")</f>
        <v/>
      </c>
    </row>
    <row r="87" spans="1:18" x14ac:dyDescent="0.2">
      <c r="A87">
        <v>2399</v>
      </c>
      <c r="B87" t="s">
        <v>244</v>
      </c>
      <c r="C87" t="s">
        <v>270</v>
      </c>
      <c r="D87" s="1">
        <v>25681</v>
      </c>
      <c r="E87" s="1">
        <v>36631</v>
      </c>
      <c r="H87" t="s">
        <v>199</v>
      </c>
      <c r="I87">
        <v>26000</v>
      </c>
      <c r="J87" t="s">
        <v>200</v>
      </c>
      <c r="K87" t="s">
        <v>201</v>
      </c>
      <c r="L87" t="s">
        <v>239</v>
      </c>
      <c r="M87" t="str">
        <f>IF(AND(E87&gt;=ZStart,E87&lt;=ZEnde),"Ja","")</f>
        <v/>
      </c>
      <c r="N87" t="str">
        <f>IF(OR(AND(F87&lt;&gt;"",F87&gt;=ZStart,F87&lt;=ZEnde),AND(G87&lt;&gt;"",G87&gt;=ZStart,G87&lt;=ZEnde)),"Ja","")</f>
        <v/>
      </c>
      <c r="O87" t="str">
        <f t="shared" si="2"/>
        <v/>
      </c>
      <c r="P87" s="7">
        <f t="shared" si="3"/>
        <v>1</v>
      </c>
      <c r="Q87" t="str">
        <f>IF(AND(Zeitraum-YEAR(D87)&gt;=Rentenalter,N87="Ja"),"Ja","")</f>
        <v/>
      </c>
      <c r="R87" t="str">
        <f>IF(AND(YEAR(F87)=Zeitraum,N87="Ja"),"Ja","")</f>
        <v/>
      </c>
    </row>
    <row r="88" spans="1:18" x14ac:dyDescent="0.2">
      <c r="A88">
        <v>2401</v>
      </c>
      <c r="B88" t="s">
        <v>178</v>
      </c>
      <c r="C88" t="s">
        <v>271</v>
      </c>
      <c r="D88" s="1">
        <v>23855</v>
      </c>
      <c r="E88" s="1">
        <v>38820</v>
      </c>
      <c r="H88" t="s">
        <v>44</v>
      </c>
      <c r="I88">
        <v>48000</v>
      </c>
      <c r="J88" t="s">
        <v>45</v>
      </c>
      <c r="K88" t="s">
        <v>114</v>
      </c>
      <c r="L88" t="s">
        <v>272</v>
      </c>
      <c r="M88" t="str">
        <f>IF(AND(E88&gt;=ZStart,E88&lt;=ZEnde),"Ja","")</f>
        <v/>
      </c>
      <c r="N88" t="str">
        <f>IF(OR(AND(F88&lt;&gt;"",F88&gt;=ZStart,F88&lt;=ZEnde),AND(G88&lt;&gt;"",G88&gt;=ZStart,G88&lt;=ZEnde)),"Ja","")</f>
        <v/>
      </c>
      <c r="O88" t="str">
        <f t="shared" si="2"/>
        <v/>
      </c>
      <c r="P88" s="7">
        <f t="shared" si="3"/>
        <v>1</v>
      </c>
      <c r="Q88" t="str">
        <f>IF(AND(Zeitraum-YEAR(D88)&gt;=Rentenalter,N88="Ja"),"Ja","")</f>
        <v/>
      </c>
      <c r="R88" t="str">
        <f>IF(AND(YEAR(F88)=Zeitraum,N88="Ja"),"Ja","")</f>
        <v/>
      </c>
    </row>
    <row r="89" spans="1:18" x14ac:dyDescent="0.2">
      <c r="A89">
        <v>2429</v>
      </c>
      <c r="B89" t="s">
        <v>273</v>
      </c>
      <c r="C89" t="s">
        <v>274</v>
      </c>
      <c r="D89" s="1">
        <v>27601</v>
      </c>
      <c r="E89" s="1">
        <v>37452</v>
      </c>
      <c r="F89" s="1">
        <v>41265</v>
      </c>
      <c r="H89" t="s">
        <v>199</v>
      </c>
      <c r="I89">
        <v>26000</v>
      </c>
      <c r="J89" t="s">
        <v>200</v>
      </c>
      <c r="K89" t="s">
        <v>201</v>
      </c>
      <c r="L89" t="s">
        <v>242</v>
      </c>
      <c r="M89" t="str">
        <f>IF(AND(E89&gt;=ZStart,E89&lt;=ZEnde),"Ja","")</f>
        <v/>
      </c>
      <c r="N89" t="str">
        <f>IF(OR(AND(F89&lt;&gt;"",F89&gt;=ZStart,F89&lt;=ZEnde),AND(G89&lt;&gt;"",G89&gt;=ZStart,G89&lt;=ZEnde)),"Ja","")</f>
        <v>Ja</v>
      </c>
      <c r="O89">
        <f t="shared" si="2"/>
        <v>12</v>
      </c>
      <c r="P89" s="7">
        <f t="shared" si="3"/>
        <v>1</v>
      </c>
      <c r="Q89" t="str">
        <f>IF(AND(Zeitraum-YEAR(D89)&gt;=Rentenalter,N89="Ja"),"Ja","")</f>
        <v/>
      </c>
      <c r="R89" t="str">
        <f>IF(AND(YEAR(F89)=Zeitraum,N89="Ja"),"Ja","")</f>
        <v>Ja</v>
      </c>
    </row>
    <row r="90" spans="1:18" x14ac:dyDescent="0.2">
      <c r="A90">
        <v>2430</v>
      </c>
      <c r="B90" t="s">
        <v>275</v>
      </c>
      <c r="C90" t="s">
        <v>276</v>
      </c>
      <c r="D90" s="1">
        <v>23779</v>
      </c>
      <c r="E90" s="1">
        <v>34364</v>
      </c>
      <c r="H90" t="s">
        <v>199</v>
      </c>
      <c r="I90">
        <v>26000</v>
      </c>
      <c r="J90" t="s">
        <v>200</v>
      </c>
      <c r="K90" t="s">
        <v>201</v>
      </c>
      <c r="L90" t="s">
        <v>277</v>
      </c>
      <c r="M90" t="str">
        <f>IF(AND(E90&gt;=ZStart,E90&lt;=ZEnde),"Ja","")</f>
        <v/>
      </c>
      <c r="N90" t="str">
        <f>IF(OR(AND(F90&lt;&gt;"",F90&gt;=ZStart,F90&lt;=ZEnde),AND(G90&lt;&gt;"",G90&gt;=ZStart,G90&lt;=ZEnde)),"Ja","")</f>
        <v/>
      </c>
      <c r="O90" t="str">
        <f t="shared" si="2"/>
        <v/>
      </c>
      <c r="P90" s="7">
        <f t="shared" si="3"/>
        <v>1</v>
      </c>
      <c r="Q90" t="str">
        <f>IF(AND(Zeitraum-YEAR(D90)&gt;=Rentenalter,N90="Ja"),"Ja","")</f>
        <v/>
      </c>
      <c r="R90" t="str">
        <f>IF(AND(YEAR(F90)=Zeitraum,N90="Ja"),"Ja","")</f>
        <v/>
      </c>
    </row>
    <row r="91" spans="1:18" x14ac:dyDescent="0.2">
      <c r="A91">
        <v>2444</v>
      </c>
      <c r="B91" t="s">
        <v>36</v>
      </c>
      <c r="C91" t="s">
        <v>278</v>
      </c>
      <c r="D91" s="1">
        <v>26547</v>
      </c>
      <c r="E91" s="1">
        <v>35303</v>
      </c>
      <c r="H91" t="s">
        <v>199</v>
      </c>
      <c r="I91">
        <v>26000</v>
      </c>
      <c r="J91" t="s">
        <v>200</v>
      </c>
      <c r="K91" t="s">
        <v>201</v>
      </c>
      <c r="L91" t="s">
        <v>265</v>
      </c>
      <c r="M91" t="str">
        <f>IF(AND(E91&gt;=ZStart,E91&lt;=ZEnde),"Ja","")</f>
        <v/>
      </c>
      <c r="N91" t="str">
        <f>IF(OR(AND(F91&lt;&gt;"",F91&gt;=ZStart,F91&lt;=ZEnde),AND(G91&lt;&gt;"",G91&gt;=ZStart,G91&lt;=ZEnde)),"Ja","")</f>
        <v/>
      </c>
      <c r="O91" t="str">
        <f t="shared" si="2"/>
        <v/>
      </c>
      <c r="P91" s="7">
        <f t="shared" si="3"/>
        <v>1</v>
      </c>
      <c r="Q91" t="str">
        <f>IF(AND(Zeitraum-YEAR(D91)&gt;=Rentenalter,N91="Ja"),"Ja","")</f>
        <v/>
      </c>
      <c r="R91" t="str">
        <f>IF(AND(YEAR(F91)=Zeitraum,N91="Ja"),"Ja","")</f>
        <v/>
      </c>
    </row>
    <row r="92" spans="1:18" x14ac:dyDescent="0.2">
      <c r="A92">
        <v>2446</v>
      </c>
      <c r="B92" t="s">
        <v>279</v>
      </c>
      <c r="C92" t="s">
        <v>280</v>
      </c>
      <c r="D92" s="1">
        <v>34706</v>
      </c>
      <c r="E92" s="1">
        <v>40909</v>
      </c>
      <c r="H92" t="s">
        <v>50</v>
      </c>
      <c r="I92">
        <v>13200</v>
      </c>
      <c r="J92" t="s">
        <v>51</v>
      </c>
      <c r="K92" t="s">
        <v>52</v>
      </c>
      <c r="L92" t="s">
        <v>281</v>
      </c>
      <c r="M92" t="str">
        <f>IF(AND(E92&gt;=ZStart,E92&lt;=ZEnde),"Ja","")</f>
        <v>Ja</v>
      </c>
      <c r="N92" t="str">
        <f>IF(OR(AND(F92&lt;&gt;"",F92&gt;=ZStart,F92&lt;=ZEnde),AND(G92&lt;&gt;"",G92&gt;=ZStart,G92&lt;=ZEnde)),"Ja","")</f>
        <v/>
      </c>
      <c r="O92">
        <f t="shared" si="2"/>
        <v>12</v>
      </c>
      <c r="P92" s="7">
        <f t="shared" si="3"/>
        <v>1</v>
      </c>
      <c r="Q92" t="str">
        <f>IF(AND(Zeitraum-YEAR(D92)&gt;=Rentenalter,N92="Ja"),"Ja","")</f>
        <v/>
      </c>
      <c r="R92" t="str">
        <f>IF(AND(YEAR(F92)=Zeitraum,N92="Ja"),"Ja","")</f>
        <v/>
      </c>
    </row>
    <row r="93" spans="1:18" x14ac:dyDescent="0.2">
      <c r="A93">
        <v>2449</v>
      </c>
      <c r="B93" t="s">
        <v>282</v>
      </c>
      <c r="C93" t="s">
        <v>283</v>
      </c>
      <c r="D93" s="1">
        <v>25906</v>
      </c>
      <c r="E93" s="1">
        <v>38316</v>
      </c>
      <c r="H93" t="s">
        <v>199</v>
      </c>
      <c r="I93">
        <v>26000</v>
      </c>
      <c r="J93" t="s">
        <v>200</v>
      </c>
      <c r="K93" t="s">
        <v>201</v>
      </c>
      <c r="L93" t="s">
        <v>268</v>
      </c>
      <c r="M93" t="str">
        <f>IF(AND(E93&gt;=ZStart,E93&lt;=ZEnde),"Ja","")</f>
        <v/>
      </c>
      <c r="N93" t="str">
        <f>IF(OR(AND(F93&lt;&gt;"",F93&gt;=ZStart,F93&lt;=ZEnde),AND(G93&lt;&gt;"",G93&gt;=ZStart,G93&lt;=ZEnde)),"Ja","")</f>
        <v/>
      </c>
      <c r="O93" t="str">
        <f t="shared" si="2"/>
        <v/>
      </c>
      <c r="P93" s="7">
        <f t="shared" si="3"/>
        <v>1</v>
      </c>
      <c r="Q93" t="str">
        <f>IF(AND(Zeitraum-YEAR(D93)&gt;=Rentenalter,N93="Ja"),"Ja","")</f>
        <v/>
      </c>
      <c r="R93" t="str">
        <f>IF(AND(YEAR(F93)=Zeitraum,N93="Ja"),"Ja","")</f>
        <v/>
      </c>
    </row>
    <row r="94" spans="1:18" x14ac:dyDescent="0.2">
      <c r="A94">
        <v>2452</v>
      </c>
      <c r="B94" t="s">
        <v>284</v>
      </c>
      <c r="C94" t="s">
        <v>285</v>
      </c>
      <c r="D94" s="1">
        <v>27800</v>
      </c>
      <c r="E94" s="1">
        <v>36191</v>
      </c>
      <c r="H94" t="s">
        <v>56</v>
      </c>
      <c r="I94">
        <v>41000</v>
      </c>
      <c r="J94" t="s">
        <v>57</v>
      </c>
      <c r="K94" t="s">
        <v>58</v>
      </c>
      <c r="L94" t="s">
        <v>230</v>
      </c>
      <c r="M94" t="str">
        <f>IF(AND(E94&gt;=ZStart,E94&lt;=ZEnde),"Ja","")</f>
        <v/>
      </c>
      <c r="N94" t="str">
        <f>IF(OR(AND(F94&lt;&gt;"",F94&gt;=ZStart,F94&lt;=ZEnde),AND(G94&lt;&gt;"",G94&gt;=ZStart,G94&lt;=ZEnde)),"Ja","")</f>
        <v/>
      </c>
      <c r="O94" t="str">
        <f t="shared" si="2"/>
        <v/>
      </c>
      <c r="P94" s="7">
        <f t="shared" si="3"/>
        <v>1</v>
      </c>
      <c r="Q94" t="str">
        <f>IF(AND(Zeitraum-YEAR(D94)&gt;=Rentenalter,N94="Ja"),"Ja","")</f>
        <v/>
      </c>
      <c r="R94" t="str">
        <f>IF(AND(YEAR(F94)=Zeitraum,N94="Ja"),"Ja","")</f>
        <v/>
      </c>
    </row>
    <row r="95" spans="1:18" x14ac:dyDescent="0.2">
      <c r="A95">
        <v>2461</v>
      </c>
      <c r="B95" t="s">
        <v>286</v>
      </c>
      <c r="C95" t="s">
        <v>287</v>
      </c>
      <c r="D95" s="1">
        <v>26273</v>
      </c>
      <c r="E95" s="1">
        <v>40878</v>
      </c>
      <c r="H95" t="s">
        <v>44</v>
      </c>
      <c r="I95">
        <v>48000</v>
      </c>
      <c r="J95" t="s">
        <v>45</v>
      </c>
      <c r="K95" t="s">
        <v>114</v>
      </c>
      <c r="L95" t="s">
        <v>272</v>
      </c>
      <c r="M95" t="str">
        <f>IF(AND(E95&gt;=ZStart,E95&lt;=ZEnde),"Ja","")</f>
        <v/>
      </c>
      <c r="N95" t="str">
        <f>IF(OR(AND(F95&lt;&gt;"",F95&gt;=ZStart,F95&lt;=ZEnde),AND(G95&lt;&gt;"",G95&gt;=ZStart,G95&lt;=ZEnde)),"Ja","")</f>
        <v/>
      </c>
      <c r="O95" t="str">
        <f t="shared" si="2"/>
        <v/>
      </c>
      <c r="P95" s="7">
        <f t="shared" si="3"/>
        <v>1</v>
      </c>
      <c r="Q95" t="str">
        <f>IF(AND(Zeitraum-YEAR(D95)&gt;=Rentenalter,N95="Ja"),"Ja","")</f>
        <v/>
      </c>
      <c r="R95" t="str">
        <f>IF(AND(YEAR(F95)=Zeitraum,N95="Ja"),"Ja","")</f>
        <v/>
      </c>
    </row>
    <row r="96" spans="1:18" x14ac:dyDescent="0.2">
      <c r="A96">
        <v>2462</v>
      </c>
      <c r="B96" t="s">
        <v>288</v>
      </c>
      <c r="C96" t="s">
        <v>289</v>
      </c>
      <c r="D96" s="1">
        <v>27887</v>
      </c>
      <c r="E96" s="1">
        <v>39202</v>
      </c>
      <c r="H96" t="s">
        <v>56</v>
      </c>
      <c r="I96">
        <v>41000</v>
      </c>
      <c r="J96" t="s">
        <v>57</v>
      </c>
      <c r="K96" t="s">
        <v>58</v>
      </c>
      <c r="L96" t="s">
        <v>290</v>
      </c>
      <c r="M96" t="str">
        <f>IF(AND(E96&gt;=ZStart,E96&lt;=ZEnde),"Ja","")</f>
        <v/>
      </c>
      <c r="N96" t="str">
        <f>IF(OR(AND(F96&lt;&gt;"",F96&gt;=ZStart,F96&lt;=ZEnde),AND(G96&lt;&gt;"",G96&gt;=ZStart,G96&lt;=ZEnde)),"Ja","")</f>
        <v/>
      </c>
      <c r="O96" t="str">
        <f t="shared" si="2"/>
        <v/>
      </c>
      <c r="P96" s="7">
        <f t="shared" si="3"/>
        <v>1</v>
      </c>
      <c r="Q96" t="str">
        <f>IF(AND(Zeitraum-YEAR(D96)&gt;=Rentenalter,N96="Ja"),"Ja","")</f>
        <v/>
      </c>
      <c r="R96" t="str">
        <f>IF(AND(YEAR(F96)=Zeitraum,N96="Ja"),"Ja","")</f>
        <v/>
      </c>
    </row>
    <row r="97" spans="1:18" x14ac:dyDescent="0.2">
      <c r="A97">
        <v>2492</v>
      </c>
      <c r="B97" t="s">
        <v>63</v>
      </c>
      <c r="C97" t="s">
        <v>291</v>
      </c>
      <c r="D97" s="1">
        <v>24222</v>
      </c>
      <c r="E97" s="1">
        <v>39552</v>
      </c>
      <c r="H97" t="s">
        <v>56</v>
      </c>
      <c r="I97">
        <v>41000</v>
      </c>
      <c r="J97" t="s">
        <v>57</v>
      </c>
      <c r="K97" t="s">
        <v>58</v>
      </c>
      <c r="L97" t="s">
        <v>292</v>
      </c>
      <c r="M97" t="str">
        <f>IF(AND(E97&gt;=ZStart,E97&lt;=ZEnde),"Ja","")</f>
        <v/>
      </c>
      <c r="N97" t="str">
        <f>IF(OR(AND(F97&lt;&gt;"",F97&gt;=ZStart,F97&lt;=ZEnde),AND(G97&lt;&gt;"",G97&gt;=ZStart,G97&lt;=ZEnde)),"Ja","")</f>
        <v/>
      </c>
      <c r="O97" t="str">
        <f t="shared" si="2"/>
        <v/>
      </c>
      <c r="P97" s="7">
        <f t="shared" si="3"/>
        <v>1</v>
      </c>
      <c r="Q97" t="str">
        <f>IF(AND(Zeitraum-YEAR(D97)&gt;=Rentenalter,N97="Ja"),"Ja","")</f>
        <v/>
      </c>
      <c r="R97" t="str">
        <f>IF(AND(YEAR(F97)=Zeitraum,N97="Ja"),"Ja","")</f>
        <v/>
      </c>
    </row>
    <row r="98" spans="1:18" x14ac:dyDescent="0.2">
      <c r="A98">
        <v>2477</v>
      </c>
      <c r="B98" t="s">
        <v>293</v>
      </c>
      <c r="C98" t="s">
        <v>291</v>
      </c>
      <c r="D98" s="1">
        <v>29531</v>
      </c>
      <c r="E98" s="1">
        <v>37557</v>
      </c>
      <c r="H98" t="s">
        <v>199</v>
      </c>
      <c r="I98">
        <v>26000</v>
      </c>
      <c r="J98" t="s">
        <v>200</v>
      </c>
      <c r="K98" t="s">
        <v>201</v>
      </c>
      <c r="L98" t="s">
        <v>277</v>
      </c>
      <c r="M98" t="str">
        <f>IF(AND(E98&gt;=ZStart,E98&lt;=ZEnde),"Ja","")</f>
        <v/>
      </c>
      <c r="N98" t="str">
        <f>IF(OR(AND(F98&lt;&gt;"",F98&gt;=ZStart,F98&lt;=ZEnde),AND(G98&lt;&gt;"",G98&gt;=ZStart,G98&lt;=ZEnde)),"Ja","")</f>
        <v/>
      </c>
      <c r="O98" t="str">
        <f t="shared" si="2"/>
        <v/>
      </c>
      <c r="P98" s="7">
        <f t="shared" si="3"/>
        <v>1</v>
      </c>
      <c r="Q98" t="str">
        <f>IF(AND(Zeitraum-YEAR(D98)&gt;=Rentenalter,N98="Ja"),"Ja","")</f>
        <v/>
      </c>
      <c r="R98" t="str">
        <f>IF(AND(YEAR(F98)=Zeitraum,N98="Ja"),"Ja","")</f>
        <v/>
      </c>
    </row>
    <row r="99" spans="1:18" x14ac:dyDescent="0.2">
      <c r="A99">
        <v>2506</v>
      </c>
      <c r="B99" t="s">
        <v>48</v>
      </c>
      <c r="C99" t="s">
        <v>294</v>
      </c>
      <c r="D99" s="1">
        <v>28427</v>
      </c>
      <c r="E99" s="1">
        <v>35727</v>
      </c>
      <c r="H99" t="s">
        <v>56</v>
      </c>
      <c r="I99">
        <v>41000</v>
      </c>
      <c r="J99" t="s">
        <v>57</v>
      </c>
      <c r="K99" t="s">
        <v>58</v>
      </c>
      <c r="L99" t="s">
        <v>295</v>
      </c>
      <c r="M99" t="str">
        <f>IF(AND(E99&gt;=ZStart,E99&lt;=ZEnde),"Ja","")</f>
        <v/>
      </c>
      <c r="N99" t="str">
        <f>IF(OR(AND(F99&lt;&gt;"",F99&gt;=ZStart,F99&lt;=ZEnde),AND(G99&lt;&gt;"",G99&gt;=ZStart,G99&lt;=ZEnde)),"Ja","")</f>
        <v/>
      </c>
      <c r="O99" t="str">
        <f t="shared" si="2"/>
        <v/>
      </c>
      <c r="P99" s="7">
        <f t="shared" si="3"/>
        <v>1</v>
      </c>
      <c r="Q99" t="str">
        <f>IF(AND(Zeitraum-YEAR(D99)&gt;=Rentenalter,N99="Ja"),"Ja","")</f>
        <v/>
      </c>
      <c r="R99" t="str">
        <f>IF(AND(YEAR(F99)=Zeitraum,N99="Ja"),"Ja","")</f>
        <v/>
      </c>
    </row>
    <row r="100" spans="1:18" x14ac:dyDescent="0.2">
      <c r="A100">
        <v>2522</v>
      </c>
      <c r="B100" t="s">
        <v>296</v>
      </c>
      <c r="C100" t="s">
        <v>297</v>
      </c>
      <c r="D100" s="1">
        <v>24494</v>
      </c>
      <c r="E100" s="1">
        <v>34714</v>
      </c>
      <c r="F100" s="1">
        <v>41234</v>
      </c>
      <c r="H100" t="s">
        <v>199</v>
      </c>
      <c r="I100">
        <v>26000</v>
      </c>
      <c r="J100" t="s">
        <v>200</v>
      </c>
      <c r="K100" t="s">
        <v>201</v>
      </c>
      <c r="L100" t="s">
        <v>298</v>
      </c>
      <c r="M100" t="str">
        <f>IF(AND(E100&gt;=ZStart,E100&lt;=ZEnde),"Ja","")</f>
        <v/>
      </c>
      <c r="N100" t="str">
        <f>IF(OR(AND(F100&lt;&gt;"",F100&gt;=ZStart,F100&lt;=ZEnde),AND(G100&lt;&gt;"",G100&gt;=ZStart,G100&lt;=ZEnde)),"Ja","")</f>
        <v>Ja</v>
      </c>
      <c r="O100">
        <f t="shared" si="2"/>
        <v>11</v>
      </c>
      <c r="P100" s="7">
        <f t="shared" si="3"/>
        <v>0.91666666666666663</v>
      </c>
      <c r="Q100" t="str">
        <f>IF(AND(Zeitraum-YEAR(D100)&gt;=Rentenalter,N100="Ja"),"Ja","")</f>
        <v/>
      </c>
      <c r="R100" t="str">
        <f>IF(AND(YEAR(F100)=Zeitraum,N100="Ja"),"Ja","")</f>
        <v>Ja</v>
      </c>
    </row>
    <row r="101" spans="1:18" x14ac:dyDescent="0.2">
      <c r="A101">
        <v>2528</v>
      </c>
      <c r="B101" t="s">
        <v>60</v>
      </c>
      <c r="C101" t="s">
        <v>299</v>
      </c>
      <c r="D101" s="1">
        <v>27272</v>
      </c>
      <c r="E101" s="1">
        <v>37127</v>
      </c>
      <c r="H101" t="s">
        <v>56</v>
      </c>
      <c r="I101">
        <v>41000</v>
      </c>
      <c r="J101" t="s">
        <v>57</v>
      </c>
      <c r="K101" t="s">
        <v>58</v>
      </c>
      <c r="L101" t="s">
        <v>300</v>
      </c>
      <c r="M101" t="str">
        <f>IF(AND(E101&gt;=ZStart,E101&lt;=ZEnde),"Ja","")</f>
        <v/>
      </c>
      <c r="N101" t="str">
        <f>IF(OR(AND(F101&lt;&gt;"",F101&gt;=ZStart,F101&lt;=ZEnde),AND(G101&lt;&gt;"",G101&gt;=ZStart,G101&lt;=ZEnde)),"Ja","")</f>
        <v/>
      </c>
      <c r="O101" t="str">
        <f t="shared" si="2"/>
        <v/>
      </c>
      <c r="P101" s="7">
        <f t="shared" si="3"/>
        <v>1</v>
      </c>
      <c r="Q101" t="str">
        <f>IF(AND(Zeitraum-YEAR(D101)&gt;=Rentenalter,N101="Ja"),"Ja","")</f>
        <v/>
      </c>
      <c r="R101" t="str">
        <f>IF(AND(YEAR(F101)=Zeitraum,N101="Ja"),"Ja","")</f>
        <v/>
      </c>
    </row>
    <row r="102" spans="1:18" x14ac:dyDescent="0.2">
      <c r="A102">
        <v>2531</v>
      </c>
      <c r="B102" t="s">
        <v>18</v>
      </c>
      <c r="C102" t="s">
        <v>301</v>
      </c>
      <c r="D102" s="1">
        <v>22703</v>
      </c>
      <c r="E102" s="1">
        <v>34018</v>
      </c>
      <c r="G102" s="1">
        <v>41243</v>
      </c>
      <c r="H102" t="s">
        <v>50</v>
      </c>
      <c r="I102">
        <v>13200</v>
      </c>
      <c r="J102" t="s">
        <v>51</v>
      </c>
      <c r="K102" t="s">
        <v>52</v>
      </c>
      <c r="L102" t="s">
        <v>302</v>
      </c>
      <c r="M102" t="str">
        <f>IF(AND(E102&gt;=ZStart,E102&lt;=ZEnde),"Ja","")</f>
        <v/>
      </c>
      <c r="N102" t="str">
        <f>IF(OR(AND(F102&lt;&gt;"",F102&gt;=ZStart,F102&lt;=ZEnde),AND(G102&lt;&gt;"",G102&gt;=ZStart,G102&lt;=ZEnde)),"Ja","")</f>
        <v>Ja</v>
      </c>
      <c r="O102">
        <f t="shared" si="2"/>
        <v>11</v>
      </c>
      <c r="P102" s="7">
        <f t="shared" si="3"/>
        <v>0.91666666666666663</v>
      </c>
      <c r="Q102" t="str">
        <f>IF(AND(Zeitraum-YEAR(D102)&gt;=Rentenalter,N102="Ja"),"Ja","")</f>
        <v/>
      </c>
      <c r="R102" t="str">
        <f>IF(AND(YEAR(F102)=Zeitraum,N102="Ja"),"Ja","")</f>
        <v/>
      </c>
    </row>
    <row r="103" spans="1:18" x14ac:dyDescent="0.2">
      <c r="A103">
        <v>2532</v>
      </c>
      <c r="B103" t="s">
        <v>303</v>
      </c>
      <c r="C103" t="s">
        <v>304</v>
      </c>
      <c r="D103" s="1">
        <v>28574</v>
      </c>
      <c r="E103" s="1">
        <v>39524</v>
      </c>
      <c r="H103" t="s">
        <v>199</v>
      </c>
      <c r="I103">
        <v>26000</v>
      </c>
      <c r="J103" t="s">
        <v>200</v>
      </c>
      <c r="K103" t="s">
        <v>201</v>
      </c>
      <c r="L103" t="s">
        <v>192</v>
      </c>
      <c r="M103" t="str">
        <f>IF(AND(E103&gt;=ZStart,E103&lt;=ZEnde),"Ja","")</f>
        <v/>
      </c>
      <c r="N103" t="str">
        <f>IF(OR(AND(F103&lt;&gt;"",F103&gt;=ZStart,F103&lt;=ZEnde),AND(G103&lt;&gt;"",G103&gt;=ZStart,G103&lt;=ZEnde)),"Ja","")</f>
        <v/>
      </c>
      <c r="O103" t="str">
        <f t="shared" si="2"/>
        <v/>
      </c>
      <c r="P103" s="7">
        <f t="shared" si="3"/>
        <v>1</v>
      </c>
      <c r="Q103" t="str">
        <f>IF(AND(Zeitraum-YEAR(D103)&gt;=Rentenalter,N103="Ja"),"Ja","")</f>
        <v/>
      </c>
      <c r="R103" t="str">
        <f>IF(AND(YEAR(F103)=Zeitraum,N103="Ja"),"Ja","")</f>
        <v/>
      </c>
    </row>
    <row r="104" spans="1:18" x14ac:dyDescent="0.2">
      <c r="A104">
        <v>2535</v>
      </c>
      <c r="B104" t="s">
        <v>305</v>
      </c>
      <c r="C104" t="s">
        <v>306</v>
      </c>
      <c r="D104" s="1">
        <v>24554</v>
      </c>
      <c r="E104" s="1">
        <v>36964</v>
      </c>
      <c r="H104" t="s">
        <v>56</v>
      </c>
      <c r="I104">
        <v>41000</v>
      </c>
      <c r="J104" t="s">
        <v>57</v>
      </c>
      <c r="K104" t="s">
        <v>58</v>
      </c>
      <c r="L104" t="s">
        <v>290</v>
      </c>
      <c r="M104" t="str">
        <f>IF(AND(E104&gt;=ZStart,E104&lt;=ZEnde),"Ja","")</f>
        <v/>
      </c>
      <c r="N104" t="str">
        <f>IF(OR(AND(F104&lt;&gt;"",F104&gt;=ZStart,F104&lt;=ZEnde),AND(G104&lt;&gt;"",G104&gt;=ZStart,G104&lt;=ZEnde)),"Ja","")</f>
        <v/>
      </c>
      <c r="O104" t="str">
        <f t="shared" si="2"/>
        <v/>
      </c>
      <c r="P104" s="7">
        <f t="shared" si="3"/>
        <v>1</v>
      </c>
      <c r="Q104" t="str">
        <f>IF(AND(Zeitraum-YEAR(D104)&gt;=Rentenalter,N104="Ja"),"Ja","")</f>
        <v/>
      </c>
      <c r="R104" t="str">
        <f>IF(AND(YEAR(F104)=Zeitraum,N104="Ja"),"Ja","")</f>
        <v/>
      </c>
    </row>
    <row r="105" spans="1:18" x14ac:dyDescent="0.2">
      <c r="A105">
        <v>2539</v>
      </c>
      <c r="B105" t="s">
        <v>48</v>
      </c>
      <c r="C105" t="s">
        <v>307</v>
      </c>
      <c r="D105" s="1">
        <v>23634</v>
      </c>
      <c r="E105" s="1">
        <v>37139</v>
      </c>
      <c r="H105" t="s">
        <v>199</v>
      </c>
      <c r="I105">
        <v>26000</v>
      </c>
      <c r="J105" t="s">
        <v>200</v>
      </c>
      <c r="K105" t="s">
        <v>201</v>
      </c>
      <c r="L105" t="s">
        <v>308</v>
      </c>
      <c r="M105" t="str">
        <f>IF(AND(E105&gt;=ZStart,E105&lt;=ZEnde),"Ja","")</f>
        <v/>
      </c>
      <c r="N105" t="str">
        <f>IF(OR(AND(F105&lt;&gt;"",F105&gt;=ZStart,F105&lt;=ZEnde),AND(G105&lt;&gt;"",G105&gt;=ZStart,G105&lt;=ZEnde)),"Ja","")</f>
        <v/>
      </c>
      <c r="O105" t="str">
        <f t="shared" si="2"/>
        <v/>
      </c>
      <c r="P105" s="7">
        <f t="shared" si="3"/>
        <v>1</v>
      </c>
      <c r="Q105" t="str">
        <f>IF(AND(Zeitraum-YEAR(D105)&gt;=Rentenalter,N105="Ja"),"Ja","")</f>
        <v/>
      </c>
      <c r="R105" t="str">
        <f>IF(AND(YEAR(F105)=Zeitraum,N105="Ja"),"Ja","")</f>
        <v/>
      </c>
    </row>
    <row r="106" spans="1:18" x14ac:dyDescent="0.2">
      <c r="A106">
        <v>2541</v>
      </c>
      <c r="B106" t="s">
        <v>48</v>
      </c>
      <c r="C106" t="s">
        <v>309</v>
      </c>
      <c r="D106" s="1">
        <v>28746</v>
      </c>
      <c r="E106" s="1">
        <v>36046</v>
      </c>
      <c r="H106" t="s">
        <v>199</v>
      </c>
      <c r="I106">
        <v>26000</v>
      </c>
      <c r="J106" t="s">
        <v>200</v>
      </c>
      <c r="K106" t="s">
        <v>201</v>
      </c>
      <c r="L106" t="s">
        <v>310</v>
      </c>
      <c r="M106" t="str">
        <f>IF(AND(E106&gt;=ZStart,E106&lt;=ZEnde),"Ja","")</f>
        <v/>
      </c>
      <c r="N106" t="str">
        <f>IF(OR(AND(F106&lt;&gt;"",F106&gt;=ZStart,F106&lt;=ZEnde),AND(G106&lt;&gt;"",G106&gt;=ZStart,G106&lt;=ZEnde)),"Ja","")</f>
        <v/>
      </c>
      <c r="O106" t="str">
        <f t="shared" si="2"/>
        <v/>
      </c>
      <c r="P106" s="7">
        <f t="shared" si="3"/>
        <v>1</v>
      </c>
      <c r="Q106" t="str">
        <f>IF(AND(Zeitraum-YEAR(D106)&gt;=Rentenalter,N106="Ja"),"Ja","")</f>
        <v/>
      </c>
      <c r="R106" t="str">
        <f>IF(AND(YEAR(F106)=Zeitraum,N106="Ja"),"Ja","")</f>
        <v/>
      </c>
    </row>
    <row r="107" spans="1:18" x14ac:dyDescent="0.2">
      <c r="A107">
        <v>2545</v>
      </c>
      <c r="B107" t="s">
        <v>97</v>
      </c>
      <c r="C107" t="s">
        <v>311</v>
      </c>
      <c r="D107" s="1">
        <v>27881</v>
      </c>
      <c r="E107" s="1">
        <v>35911</v>
      </c>
      <c r="H107" t="s">
        <v>199</v>
      </c>
      <c r="I107">
        <v>26000</v>
      </c>
      <c r="J107" t="s">
        <v>200</v>
      </c>
      <c r="K107" t="s">
        <v>201</v>
      </c>
      <c r="L107" t="s">
        <v>312</v>
      </c>
      <c r="M107" t="str">
        <f>IF(AND(E107&gt;=ZStart,E107&lt;=ZEnde),"Ja","")</f>
        <v/>
      </c>
      <c r="N107" t="str">
        <f>IF(OR(AND(F107&lt;&gt;"",F107&gt;=ZStart,F107&lt;=ZEnde),AND(G107&lt;&gt;"",G107&gt;=ZStart,G107&lt;=ZEnde)),"Ja","")</f>
        <v/>
      </c>
      <c r="O107" t="str">
        <f t="shared" si="2"/>
        <v/>
      </c>
      <c r="P107" s="7">
        <f t="shared" si="3"/>
        <v>1</v>
      </c>
      <c r="Q107" t="str">
        <f>IF(AND(Zeitraum-YEAR(D107)&gt;=Rentenalter,N107="Ja"),"Ja","")</f>
        <v/>
      </c>
      <c r="R107" t="str">
        <f>IF(AND(YEAR(F107)=Zeitraum,N107="Ja"),"Ja","")</f>
        <v/>
      </c>
    </row>
    <row r="108" spans="1:18" x14ac:dyDescent="0.2">
      <c r="A108">
        <v>2550</v>
      </c>
      <c r="B108" t="s">
        <v>313</v>
      </c>
      <c r="C108" t="s">
        <v>314</v>
      </c>
      <c r="D108" s="1">
        <v>28952</v>
      </c>
      <c r="E108" s="1">
        <v>41001</v>
      </c>
      <c r="H108" t="s">
        <v>56</v>
      </c>
      <c r="I108">
        <v>41000</v>
      </c>
      <c r="J108" t="s">
        <v>57</v>
      </c>
      <c r="K108" t="s">
        <v>58</v>
      </c>
      <c r="L108" t="s">
        <v>110</v>
      </c>
      <c r="M108" t="str">
        <f>IF(AND(E108&gt;=ZStart,E108&lt;=ZEnde),"Ja","")</f>
        <v>Ja</v>
      </c>
      <c r="N108" t="str">
        <f>IF(OR(AND(F108&lt;&gt;"",F108&gt;=ZStart,F108&lt;=ZEnde),AND(G108&lt;&gt;"",G108&gt;=ZStart,G108&lt;=ZEnde)),"Ja","")</f>
        <v/>
      </c>
      <c r="O108">
        <f t="shared" si="2"/>
        <v>9</v>
      </c>
      <c r="P108" s="7">
        <f t="shared" si="3"/>
        <v>0.75</v>
      </c>
      <c r="Q108" t="str">
        <f>IF(AND(Zeitraum-YEAR(D108)&gt;=Rentenalter,N108="Ja"),"Ja","")</f>
        <v/>
      </c>
      <c r="R108" t="str">
        <f>IF(AND(YEAR(F108)=Zeitraum,N108="Ja"),"Ja","")</f>
        <v/>
      </c>
    </row>
    <row r="109" spans="1:18" x14ac:dyDescent="0.2">
      <c r="A109">
        <v>2551</v>
      </c>
      <c r="B109" t="s">
        <v>315</v>
      </c>
      <c r="C109" t="s">
        <v>316</v>
      </c>
      <c r="D109" s="1">
        <v>24777</v>
      </c>
      <c r="E109" s="1">
        <v>34999</v>
      </c>
      <c r="H109" t="s">
        <v>38</v>
      </c>
      <c r="I109">
        <v>22020</v>
      </c>
      <c r="J109" t="s">
        <v>39</v>
      </c>
      <c r="K109" t="s">
        <v>40</v>
      </c>
      <c r="L109" t="s">
        <v>317</v>
      </c>
      <c r="M109" t="str">
        <f>IF(AND(E109&gt;=ZStart,E109&lt;=ZEnde),"Ja","")</f>
        <v/>
      </c>
      <c r="N109" t="str">
        <f>IF(OR(AND(F109&lt;&gt;"",F109&gt;=ZStart,F109&lt;=ZEnde),AND(G109&lt;&gt;"",G109&gt;=ZStart,G109&lt;=ZEnde)),"Ja","")</f>
        <v/>
      </c>
      <c r="O109" t="str">
        <f t="shared" si="2"/>
        <v/>
      </c>
      <c r="P109" s="7">
        <f t="shared" si="3"/>
        <v>1</v>
      </c>
      <c r="Q109" t="str">
        <f>IF(AND(Zeitraum-YEAR(D109)&gt;=Rentenalter,N109="Ja"),"Ja","")</f>
        <v/>
      </c>
      <c r="R109" t="str">
        <f>IF(AND(YEAR(F109)=Zeitraum,N109="Ja"),"Ja","")</f>
        <v/>
      </c>
    </row>
    <row r="110" spans="1:18" x14ac:dyDescent="0.2">
      <c r="A110">
        <v>2560</v>
      </c>
      <c r="B110" t="s">
        <v>318</v>
      </c>
      <c r="C110" t="s">
        <v>319</v>
      </c>
      <c r="D110" s="1">
        <v>34471</v>
      </c>
      <c r="E110" s="1">
        <v>40892</v>
      </c>
      <c r="F110" s="1">
        <v>41338</v>
      </c>
      <c r="H110" t="s">
        <v>50</v>
      </c>
      <c r="I110">
        <v>13200</v>
      </c>
      <c r="J110" t="s">
        <v>51</v>
      </c>
      <c r="K110" t="s">
        <v>52</v>
      </c>
      <c r="L110" t="s">
        <v>281</v>
      </c>
      <c r="M110" t="str">
        <f>IF(AND(E110&gt;=ZStart,E110&lt;=ZEnde),"Ja","")</f>
        <v/>
      </c>
      <c r="N110" t="str">
        <f>IF(OR(AND(F110&lt;&gt;"",F110&gt;=ZStart,F110&lt;=ZEnde),AND(G110&lt;&gt;"",G110&gt;=ZStart,G110&lt;=ZEnde)),"Ja","")</f>
        <v/>
      </c>
      <c r="O110" t="str">
        <f t="shared" si="2"/>
        <v/>
      </c>
      <c r="P110" s="7">
        <f t="shared" si="3"/>
        <v>1</v>
      </c>
      <c r="Q110" t="str">
        <f>IF(AND(Zeitraum-YEAR(D110)&gt;=Rentenalter,N110="Ja"),"Ja","")</f>
        <v/>
      </c>
      <c r="R110" t="str">
        <f>IF(AND(YEAR(F110)=Zeitraum,N110="Ja"),"Ja","")</f>
        <v/>
      </c>
    </row>
    <row r="111" spans="1:18" x14ac:dyDescent="0.2">
      <c r="A111">
        <v>2564</v>
      </c>
      <c r="B111" t="s">
        <v>18</v>
      </c>
      <c r="C111" t="s">
        <v>320</v>
      </c>
      <c r="D111" s="1">
        <v>27907</v>
      </c>
      <c r="E111" s="1">
        <v>39952</v>
      </c>
      <c r="G111" s="1">
        <v>41152</v>
      </c>
      <c r="H111" t="s">
        <v>199</v>
      </c>
      <c r="I111">
        <v>26000</v>
      </c>
      <c r="J111" t="s">
        <v>200</v>
      </c>
      <c r="K111" t="s">
        <v>201</v>
      </c>
      <c r="L111" t="s">
        <v>239</v>
      </c>
      <c r="M111" t="str">
        <f>IF(AND(E111&gt;=ZStart,E111&lt;=ZEnde),"Ja","")</f>
        <v/>
      </c>
      <c r="N111" t="str">
        <f>IF(OR(AND(F111&lt;&gt;"",F111&gt;=ZStart,F111&lt;=ZEnde),AND(G111&lt;&gt;"",G111&gt;=ZStart,G111&lt;=ZEnde)),"Ja","")</f>
        <v>Ja</v>
      </c>
      <c r="O111">
        <f t="shared" si="2"/>
        <v>8</v>
      </c>
      <c r="P111" s="7">
        <f t="shared" si="3"/>
        <v>0.66666666666666663</v>
      </c>
      <c r="Q111" t="str">
        <f>IF(AND(Zeitraum-YEAR(D111)&gt;=Rentenalter,N111="Ja"),"Ja","")</f>
        <v/>
      </c>
      <c r="R111" t="str">
        <f>IF(AND(YEAR(F111)=Zeitraum,N111="Ja"),"Ja","")</f>
        <v/>
      </c>
    </row>
    <row r="112" spans="1:18" x14ac:dyDescent="0.2">
      <c r="A112">
        <v>2570</v>
      </c>
      <c r="B112" t="s">
        <v>18</v>
      </c>
      <c r="C112" t="s">
        <v>321</v>
      </c>
      <c r="D112" s="1">
        <v>27571</v>
      </c>
      <c r="E112" s="1">
        <v>38521</v>
      </c>
      <c r="H112" t="s">
        <v>199</v>
      </c>
      <c r="I112">
        <v>26000</v>
      </c>
      <c r="J112" t="s">
        <v>200</v>
      </c>
      <c r="K112" t="s">
        <v>201</v>
      </c>
      <c r="L112" t="s">
        <v>322</v>
      </c>
      <c r="M112" t="str">
        <f>IF(AND(E112&gt;=ZStart,E112&lt;=ZEnde),"Ja","")</f>
        <v/>
      </c>
      <c r="N112" t="str">
        <f>IF(OR(AND(F112&lt;&gt;"",F112&gt;=ZStart,F112&lt;=ZEnde),AND(G112&lt;&gt;"",G112&gt;=ZStart,G112&lt;=ZEnde)),"Ja","")</f>
        <v/>
      </c>
      <c r="O112" t="str">
        <f t="shared" si="2"/>
        <v/>
      </c>
      <c r="P112" s="7">
        <f t="shared" si="3"/>
        <v>1</v>
      </c>
      <c r="Q112" t="str">
        <f>IF(AND(Zeitraum-YEAR(D112)&gt;=Rentenalter,N112="Ja"),"Ja","")</f>
        <v/>
      </c>
      <c r="R112" t="str">
        <f>IF(AND(YEAR(F112)=Zeitraum,N112="Ja"),"Ja","")</f>
        <v/>
      </c>
    </row>
    <row r="113" spans="1:18" x14ac:dyDescent="0.2">
      <c r="A113">
        <v>2567</v>
      </c>
      <c r="B113" t="s">
        <v>178</v>
      </c>
      <c r="C113" t="s">
        <v>321</v>
      </c>
      <c r="D113" s="1">
        <v>28647</v>
      </c>
      <c r="E113" s="1">
        <v>37772</v>
      </c>
      <c r="H113" t="s">
        <v>199</v>
      </c>
      <c r="I113">
        <v>26000</v>
      </c>
      <c r="J113" t="s">
        <v>200</v>
      </c>
      <c r="K113" t="s">
        <v>201</v>
      </c>
      <c r="L113" t="s">
        <v>265</v>
      </c>
      <c r="M113" t="str">
        <f>IF(AND(E113&gt;=ZStart,E113&lt;=ZEnde),"Ja","")</f>
        <v/>
      </c>
      <c r="N113" t="str">
        <f>IF(OR(AND(F113&lt;&gt;"",F113&gt;=ZStart,F113&lt;=ZEnde),AND(G113&lt;&gt;"",G113&gt;=ZStart,G113&lt;=ZEnde)),"Ja","")</f>
        <v/>
      </c>
      <c r="O113" t="str">
        <f t="shared" si="2"/>
        <v/>
      </c>
      <c r="P113" s="7">
        <f t="shared" si="3"/>
        <v>1</v>
      </c>
      <c r="Q113" t="str">
        <f>IF(AND(Zeitraum-YEAR(D113)&gt;=Rentenalter,N113="Ja"),"Ja","")</f>
        <v/>
      </c>
      <c r="R113" t="str">
        <f>IF(AND(YEAR(F113)=Zeitraum,N113="Ja"),"Ja","")</f>
        <v/>
      </c>
    </row>
    <row r="114" spans="1:18" x14ac:dyDescent="0.2">
      <c r="A114">
        <v>2593</v>
      </c>
      <c r="B114" t="s">
        <v>48</v>
      </c>
      <c r="C114" t="s">
        <v>323</v>
      </c>
      <c r="D114" s="1">
        <v>23878</v>
      </c>
      <c r="E114" s="1">
        <v>39573</v>
      </c>
      <c r="H114" t="s">
        <v>44</v>
      </c>
      <c r="I114">
        <v>48000</v>
      </c>
      <c r="J114" t="s">
        <v>45</v>
      </c>
      <c r="K114" t="s">
        <v>114</v>
      </c>
      <c r="L114" t="s">
        <v>324</v>
      </c>
      <c r="M114" t="str">
        <f>IF(AND(E114&gt;=ZStart,E114&lt;=ZEnde),"Ja","")</f>
        <v/>
      </c>
      <c r="N114" t="str">
        <f>IF(OR(AND(F114&lt;&gt;"",F114&gt;=ZStart,F114&lt;=ZEnde),AND(G114&lt;&gt;"",G114&gt;=ZStart,G114&lt;=ZEnde)),"Ja","")</f>
        <v/>
      </c>
      <c r="O114" t="str">
        <f t="shared" si="2"/>
        <v/>
      </c>
      <c r="P114" s="7">
        <f t="shared" si="3"/>
        <v>1</v>
      </c>
      <c r="Q114" t="str">
        <f>IF(AND(Zeitraum-YEAR(D114)&gt;=Rentenalter,N114="Ja"),"Ja","")</f>
        <v/>
      </c>
      <c r="R114" t="str">
        <f>IF(AND(YEAR(F114)=Zeitraum,N114="Ja"),"Ja","")</f>
        <v/>
      </c>
    </row>
    <row r="115" spans="1:18" x14ac:dyDescent="0.2">
      <c r="A115">
        <v>2596</v>
      </c>
      <c r="B115" t="s">
        <v>325</v>
      </c>
      <c r="C115" t="s">
        <v>326</v>
      </c>
      <c r="D115" s="1">
        <v>25725</v>
      </c>
      <c r="E115" s="1">
        <v>33025</v>
      </c>
      <c r="H115" t="s">
        <v>220</v>
      </c>
      <c r="I115">
        <v>46000</v>
      </c>
      <c r="J115" t="s">
        <v>221</v>
      </c>
      <c r="K115" t="s">
        <v>222</v>
      </c>
      <c r="L115" t="s">
        <v>327</v>
      </c>
      <c r="M115" t="str">
        <f>IF(AND(E115&gt;=ZStart,E115&lt;=ZEnde),"Ja","")</f>
        <v/>
      </c>
      <c r="N115" t="str">
        <f>IF(OR(AND(F115&lt;&gt;"",F115&gt;=ZStart,F115&lt;=ZEnde),AND(G115&lt;&gt;"",G115&gt;=ZStart,G115&lt;=ZEnde)),"Ja","")</f>
        <v/>
      </c>
      <c r="O115" t="str">
        <f t="shared" si="2"/>
        <v/>
      </c>
      <c r="P115" s="7">
        <f t="shared" si="3"/>
        <v>1</v>
      </c>
      <c r="Q115" t="str">
        <f>IF(AND(Zeitraum-YEAR(D115)&gt;=Rentenalter,N115="Ja"),"Ja","")</f>
        <v/>
      </c>
      <c r="R115" t="str">
        <f>IF(AND(YEAR(F115)=Zeitraum,N115="Ja"),"Ja","")</f>
        <v/>
      </c>
    </row>
    <row r="116" spans="1:18" x14ac:dyDescent="0.2">
      <c r="A116">
        <v>2602</v>
      </c>
      <c r="B116" t="s">
        <v>86</v>
      </c>
      <c r="C116" t="s">
        <v>328</v>
      </c>
      <c r="D116" s="1">
        <v>27186</v>
      </c>
      <c r="E116" s="1">
        <v>37037</v>
      </c>
      <c r="H116" t="s">
        <v>50</v>
      </c>
      <c r="I116">
        <v>13200</v>
      </c>
      <c r="J116" t="s">
        <v>51</v>
      </c>
      <c r="K116" t="s">
        <v>52</v>
      </c>
      <c r="L116" t="s">
        <v>329</v>
      </c>
      <c r="M116" t="str">
        <f>IF(AND(E116&gt;=ZStart,E116&lt;=ZEnde),"Ja","")</f>
        <v/>
      </c>
      <c r="N116" t="str">
        <f>IF(OR(AND(F116&lt;&gt;"",F116&gt;=ZStart,F116&lt;=ZEnde),AND(G116&lt;&gt;"",G116&gt;=ZStart,G116&lt;=ZEnde)),"Ja","")</f>
        <v/>
      </c>
      <c r="O116" t="str">
        <f t="shared" si="2"/>
        <v/>
      </c>
      <c r="P116" s="7">
        <f t="shared" si="3"/>
        <v>1</v>
      </c>
      <c r="Q116" t="str">
        <f>IF(AND(Zeitraum-YEAR(D116)&gt;=Rentenalter,N116="Ja"),"Ja","")</f>
        <v/>
      </c>
      <c r="R116" t="str">
        <f>IF(AND(YEAR(F116)=Zeitraum,N116="Ja"),"Ja","")</f>
        <v/>
      </c>
    </row>
    <row r="117" spans="1:18" x14ac:dyDescent="0.2">
      <c r="A117">
        <v>2604</v>
      </c>
      <c r="B117" t="s">
        <v>330</v>
      </c>
      <c r="C117" t="s">
        <v>331</v>
      </c>
      <c r="D117" s="1">
        <v>26213</v>
      </c>
      <c r="E117" s="1">
        <v>36798</v>
      </c>
      <c r="H117" t="s">
        <v>199</v>
      </c>
      <c r="I117">
        <v>26000</v>
      </c>
      <c r="J117" t="s">
        <v>200</v>
      </c>
      <c r="K117" t="s">
        <v>201</v>
      </c>
      <c r="L117" t="s">
        <v>310</v>
      </c>
      <c r="M117" t="str">
        <f>IF(AND(E117&gt;=ZStart,E117&lt;=ZEnde),"Ja","")</f>
        <v/>
      </c>
      <c r="N117" t="str">
        <f>IF(OR(AND(F117&lt;&gt;"",F117&gt;=ZStart,F117&lt;=ZEnde),AND(G117&lt;&gt;"",G117&gt;=ZStart,G117&lt;=ZEnde)),"Ja","")</f>
        <v/>
      </c>
      <c r="O117" t="str">
        <f t="shared" si="2"/>
        <v/>
      </c>
      <c r="P117" s="7">
        <f t="shared" si="3"/>
        <v>1</v>
      </c>
      <c r="Q117" t="str">
        <f>IF(AND(Zeitraum-YEAR(D117)&gt;=Rentenalter,N117="Ja"),"Ja","")</f>
        <v/>
      </c>
      <c r="R117" t="str">
        <f>IF(AND(YEAR(F117)=Zeitraum,N117="Ja"),"Ja","")</f>
        <v/>
      </c>
    </row>
    <row r="118" spans="1:18" x14ac:dyDescent="0.2">
      <c r="A118">
        <v>2605</v>
      </c>
      <c r="B118" t="s">
        <v>190</v>
      </c>
      <c r="C118" t="s">
        <v>332</v>
      </c>
      <c r="D118" s="1">
        <v>28133</v>
      </c>
      <c r="E118" s="1">
        <v>37258</v>
      </c>
      <c r="H118" t="s">
        <v>199</v>
      </c>
      <c r="I118">
        <v>26000</v>
      </c>
      <c r="J118" t="s">
        <v>200</v>
      </c>
      <c r="K118" t="s">
        <v>201</v>
      </c>
      <c r="L118" t="s">
        <v>333</v>
      </c>
      <c r="M118" t="str">
        <f>IF(AND(E118&gt;=ZStart,E118&lt;=ZEnde),"Ja","")</f>
        <v/>
      </c>
      <c r="N118" t="str">
        <f>IF(OR(AND(F118&lt;&gt;"",F118&gt;=ZStart,F118&lt;=ZEnde),AND(G118&lt;&gt;"",G118&gt;=ZStart,G118&lt;=ZEnde)),"Ja","")</f>
        <v/>
      </c>
      <c r="O118" t="str">
        <f t="shared" si="2"/>
        <v/>
      </c>
      <c r="P118" s="7">
        <f t="shared" si="3"/>
        <v>1</v>
      </c>
      <c r="Q118" t="str">
        <f>IF(AND(Zeitraum-YEAR(D118)&gt;=Rentenalter,N118="Ja"),"Ja","")</f>
        <v/>
      </c>
      <c r="R118" t="str">
        <f>IF(AND(YEAR(F118)=Zeitraum,N118="Ja"),"Ja","")</f>
        <v/>
      </c>
    </row>
    <row r="119" spans="1:18" x14ac:dyDescent="0.2">
      <c r="A119">
        <v>2608</v>
      </c>
      <c r="B119" t="s">
        <v>36</v>
      </c>
      <c r="C119" t="s">
        <v>334</v>
      </c>
      <c r="D119" s="1">
        <v>28712</v>
      </c>
      <c r="E119" s="1">
        <v>39297</v>
      </c>
      <c r="H119" t="s">
        <v>199</v>
      </c>
      <c r="I119">
        <v>26000</v>
      </c>
      <c r="J119" t="s">
        <v>200</v>
      </c>
      <c r="K119" t="s">
        <v>201</v>
      </c>
      <c r="L119" t="s">
        <v>249</v>
      </c>
      <c r="M119" t="str">
        <f>IF(AND(E119&gt;=ZStart,E119&lt;=ZEnde),"Ja","")</f>
        <v/>
      </c>
      <c r="N119" t="str">
        <f>IF(OR(AND(F119&lt;&gt;"",F119&gt;=ZStart,F119&lt;=ZEnde),AND(G119&lt;&gt;"",G119&gt;=ZStart,G119&lt;=ZEnde)),"Ja","")</f>
        <v/>
      </c>
      <c r="O119" t="str">
        <f t="shared" si="2"/>
        <v/>
      </c>
      <c r="P119" s="7">
        <f t="shared" si="3"/>
        <v>1</v>
      </c>
      <c r="Q119" t="str">
        <f>IF(AND(Zeitraum-YEAR(D119)&gt;=Rentenalter,N119="Ja"),"Ja","")</f>
        <v/>
      </c>
      <c r="R119" t="str">
        <f>IF(AND(YEAR(F119)=Zeitraum,N119="Ja"),"Ja","")</f>
        <v/>
      </c>
    </row>
    <row r="120" spans="1:18" x14ac:dyDescent="0.2">
      <c r="A120">
        <v>2621</v>
      </c>
      <c r="B120" t="s">
        <v>18</v>
      </c>
      <c r="C120" t="s">
        <v>335</v>
      </c>
      <c r="D120" s="1">
        <v>22647</v>
      </c>
      <c r="E120" s="1">
        <v>35425</v>
      </c>
      <c r="H120" t="s">
        <v>199</v>
      </c>
      <c r="I120">
        <v>26000</v>
      </c>
      <c r="J120" t="s">
        <v>200</v>
      </c>
      <c r="K120" t="s">
        <v>201</v>
      </c>
      <c r="L120" t="s">
        <v>298</v>
      </c>
      <c r="M120" t="str">
        <f>IF(AND(E120&gt;=ZStart,E120&lt;=ZEnde),"Ja","")</f>
        <v/>
      </c>
      <c r="N120" t="str">
        <f>IF(OR(AND(F120&lt;&gt;"",F120&gt;=ZStart,F120&lt;=ZEnde),AND(G120&lt;&gt;"",G120&gt;=ZStart,G120&lt;=ZEnde)),"Ja","")</f>
        <v/>
      </c>
      <c r="O120" t="str">
        <f t="shared" si="2"/>
        <v/>
      </c>
      <c r="P120" s="7">
        <f t="shared" si="3"/>
        <v>1</v>
      </c>
      <c r="Q120" t="str">
        <f>IF(AND(Zeitraum-YEAR(D120)&gt;=Rentenalter,N120="Ja"),"Ja","")</f>
        <v/>
      </c>
      <c r="R120" t="str">
        <f>IF(AND(YEAR(F120)=Zeitraum,N120="Ja"),"Ja","")</f>
        <v/>
      </c>
    </row>
    <row r="121" spans="1:18" x14ac:dyDescent="0.2">
      <c r="A121">
        <v>2624</v>
      </c>
      <c r="B121" t="s">
        <v>18</v>
      </c>
      <c r="C121" t="s">
        <v>336</v>
      </c>
      <c r="D121" s="1">
        <v>30404</v>
      </c>
      <c r="E121" s="1">
        <v>38069</v>
      </c>
      <c r="H121" t="s">
        <v>50</v>
      </c>
      <c r="I121">
        <v>13200</v>
      </c>
      <c r="J121" t="s">
        <v>51</v>
      </c>
      <c r="K121" t="s">
        <v>52</v>
      </c>
      <c r="L121" t="s">
        <v>337</v>
      </c>
      <c r="M121" t="str">
        <f>IF(AND(E121&gt;=ZStart,E121&lt;=ZEnde),"Ja","")</f>
        <v/>
      </c>
      <c r="N121" t="str">
        <f>IF(OR(AND(F121&lt;&gt;"",F121&gt;=ZStart,F121&lt;=ZEnde),AND(G121&lt;&gt;"",G121&gt;=ZStart,G121&lt;=ZEnde)),"Ja","")</f>
        <v/>
      </c>
      <c r="O121" t="str">
        <f t="shared" si="2"/>
        <v/>
      </c>
      <c r="P121" s="7">
        <f t="shared" si="3"/>
        <v>1</v>
      </c>
      <c r="Q121" t="str">
        <f>IF(AND(Zeitraum-YEAR(D121)&gt;=Rentenalter,N121="Ja"),"Ja","")</f>
        <v/>
      </c>
      <c r="R121" t="str">
        <f>IF(AND(YEAR(F121)=Zeitraum,N121="Ja"),"Ja","")</f>
        <v/>
      </c>
    </row>
    <row r="122" spans="1:18" x14ac:dyDescent="0.2">
      <c r="A122">
        <v>2644</v>
      </c>
      <c r="B122" t="s">
        <v>207</v>
      </c>
      <c r="C122" t="s">
        <v>338</v>
      </c>
      <c r="D122" s="1">
        <v>26376</v>
      </c>
      <c r="E122" s="1">
        <v>35132</v>
      </c>
      <c r="H122" t="s">
        <v>199</v>
      </c>
      <c r="I122">
        <v>26000</v>
      </c>
      <c r="J122" t="s">
        <v>200</v>
      </c>
      <c r="K122" t="s">
        <v>201</v>
      </c>
      <c r="L122" t="s">
        <v>339</v>
      </c>
      <c r="M122" t="str">
        <f>IF(AND(E122&gt;=ZStart,E122&lt;=ZEnde),"Ja","")</f>
        <v/>
      </c>
      <c r="N122" t="str">
        <f>IF(OR(AND(F122&lt;&gt;"",F122&gt;=ZStart,F122&lt;=ZEnde),AND(G122&lt;&gt;"",G122&gt;=ZStart,G122&lt;=ZEnde)),"Ja","")</f>
        <v/>
      </c>
      <c r="O122" t="str">
        <f t="shared" si="2"/>
        <v/>
      </c>
      <c r="P122" s="7">
        <f t="shared" si="3"/>
        <v>1</v>
      </c>
      <c r="Q122" t="str">
        <f>IF(AND(Zeitraum-YEAR(D122)&gt;=Rentenalter,N122="Ja"),"Ja","")</f>
        <v/>
      </c>
      <c r="R122" t="str">
        <f>IF(AND(YEAR(F122)=Zeitraum,N122="Ja"),"Ja","")</f>
        <v/>
      </c>
    </row>
    <row r="123" spans="1:18" x14ac:dyDescent="0.2">
      <c r="A123">
        <v>2675</v>
      </c>
      <c r="B123" t="s">
        <v>48</v>
      </c>
      <c r="C123" t="s">
        <v>340</v>
      </c>
      <c r="D123" s="1">
        <v>28337</v>
      </c>
      <c r="E123" s="1">
        <v>35268</v>
      </c>
      <c r="H123" t="s">
        <v>225</v>
      </c>
      <c r="I123">
        <v>43000</v>
      </c>
      <c r="J123" t="s">
        <v>226</v>
      </c>
      <c r="K123" t="s">
        <v>227</v>
      </c>
      <c r="L123" t="s">
        <v>341</v>
      </c>
      <c r="M123" t="str">
        <f>IF(AND(E123&gt;=ZStart,E123&lt;=ZEnde),"Ja","")</f>
        <v/>
      </c>
      <c r="N123" t="str">
        <f>IF(OR(AND(F123&lt;&gt;"",F123&gt;=ZStart,F123&lt;=ZEnde),AND(G123&lt;&gt;"",G123&gt;=ZStart,G123&lt;=ZEnde)),"Ja","")</f>
        <v/>
      </c>
      <c r="O123" t="str">
        <f t="shared" si="2"/>
        <v/>
      </c>
      <c r="P123" s="7">
        <f t="shared" si="3"/>
        <v>1</v>
      </c>
      <c r="Q123" t="str">
        <f>IF(AND(Zeitraum-YEAR(D123)&gt;=Rentenalter,N123="Ja"),"Ja","")</f>
        <v/>
      </c>
      <c r="R123" t="str">
        <f>IF(AND(YEAR(F123)=Zeitraum,N123="Ja"),"Ja","")</f>
        <v/>
      </c>
    </row>
    <row r="124" spans="1:18" x14ac:dyDescent="0.2">
      <c r="A124">
        <v>2679</v>
      </c>
      <c r="B124" t="s">
        <v>263</v>
      </c>
      <c r="C124" t="s">
        <v>342</v>
      </c>
      <c r="D124" s="1">
        <v>28050</v>
      </c>
      <c r="E124" s="1">
        <v>36076</v>
      </c>
      <c r="H124" t="s">
        <v>44</v>
      </c>
      <c r="I124">
        <v>48000</v>
      </c>
      <c r="J124" t="s">
        <v>45</v>
      </c>
      <c r="K124" t="s">
        <v>114</v>
      </c>
      <c r="L124" t="s">
        <v>272</v>
      </c>
      <c r="M124" t="str">
        <f>IF(AND(E124&gt;=ZStart,E124&lt;=ZEnde),"Ja","")</f>
        <v/>
      </c>
      <c r="N124" t="str">
        <f>IF(OR(AND(F124&lt;&gt;"",F124&gt;=ZStart,F124&lt;=ZEnde),AND(G124&lt;&gt;"",G124&gt;=ZStart,G124&lt;=ZEnde)),"Ja","")</f>
        <v/>
      </c>
      <c r="O124" t="str">
        <f t="shared" si="2"/>
        <v/>
      </c>
      <c r="P124" s="7">
        <f t="shared" si="3"/>
        <v>1</v>
      </c>
      <c r="Q124" t="str">
        <f>IF(AND(Zeitraum-YEAR(D124)&gt;=Rentenalter,N124="Ja"),"Ja","")</f>
        <v/>
      </c>
      <c r="R124" t="str">
        <f>IF(AND(YEAR(F124)=Zeitraum,N124="Ja"),"Ja","")</f>
        <v/>
      </c>
    </row>
    <row r="125" spans="1:18" x14ac:dyDescent="0.2">
      <c r="A125">
        <v>2688</v>
      </c>
      <c r="B125" t="s">
        <v>343</v>
      </c>
      <c r="C125" t="s">
        <v>344</v>
      </c>
      <c r="D125" s="1">
        <v>26798</v>
      </c>
      <c r="E125" s="1">
        <v>35919</v>
      </c>
      <c r="H125" t="s">
        <v>199</v>
      </c>
      <c r="I125">
        <v>26000</v>
      </c>
      <c r="J125" t="s">
        <v>200</v>
      </c>
      <c r="K125" t="s">
        <v>201</v>
      </c>
      <c r="L125" t="s">
        <v>339</v>
      </c>
      <c r="M125" t="str">
        <f>IF(AND(E125&gt;=ZStart,E125&lt;=ZEnde),"Ja","")</f>
        <v/>
      </c>
      <c r="N125" t="str">
        <f>IF(OR(AND(F125&lt;&gt;"",F125&gt;=ZStart,F125&lt;=ZEnde),AND(G125&lt;&gt;"",G125&gt;=ZStart,G125&lt;=ZEnde)),"Ja","")</f>
        <v/>
      </c>
      <c r="O125" t="str">
        <f t="shared" si="2"/>
        <v/>
      </c>
      <c r="P125" s="7">
        <f t="shared" si="3"/>
        <v>1</v>
      </c>
      <c r="Q125" t="str">
        <f>IF(AND(Zeitraum-YEAR(D125)&gt;=Rentenalter,N125="Ja"),"Ja","")</f>
        <v/>
      </c>
      <c r="R125" t="str">
        <f>IF(AND(YEAR(F125)=Zeitraum,N125="Ja"),"Ja","")</f>
        <v/>
      </c>
    </row>
    <row r="126" spans="1:18" x14ac:dyDescent="0.2">
      <c r="A126">
        <v>2689</v>
      </c>
      <c r="B126" t="s">
        <v>36</v>
      </c>
      <c r="C126" t="s">
        <v>345</v>
      </c>
      <c r="D126" s="1">
        <v>25455</v>
      </c>
      <c r="E126" s="1">
        <v>40420</v>
      </c>
      <c r="H126" t="s">
        <v>220</v>
      </c>
      <c r="I126">
        <v>46000</v>
      </c>
      <c r="J126" t="s">
        <v>221</v>
      </c>
      <c r="K126" t="s">
        <v>222</v>
      </c>
      <c r="L126" t="s">
        <v>327</v>
      </c>
      <c r="M126" t="str">
        <f>IF(AND(E126&gt;=ZStart,E126&lt;=ZEnde),"Ja","")</f>
        <v/>
      </c>
      <c r="N126" t="str">
        <f>IF(OR(AND(F126&lt;&gt;"",F126&gt;=ZStart,F126&lt;=ZEnde),AND(G126&lt;&gt;"",G126&gt;=ZStart,G126&lt;=ZEnde)),"Ja","")</f>
        <v/>
      </c>
      <c r="O126" t="str">
        <f t="shared" si="2"/>
        <v/>
      </c>
      <c r="P126" s="7">
        <f t="shared" si="3"/>
        <v>1</v>
      </c>
      <c r="Q126" t="str">
        <f>IF(AND(Zeitraum-YEAR(D126)&gt;=Rentenalter,N126="Ja"),"Ja","")</f>
        <v/>
      </c>
      <c r="R126" t="str">
        <f>IF(AND(YEAR(F126)=Zeitraum,N126="Ja"),"Ja","")</f>
        <v/>
      </c>
    </row>
    <row r="127" spans="1:18" x14ac:dyDescent="0.2">
      <c r="A127">
        <v>2695</v>
      </c>
      <c r="B127" t="s">
        <v>163</v>
      </c>
      <c r="C127" t="s">
        <v>346</v>
      </c>
      <c r="D127" s="1">
        <v>28452</v>
      </c>
      <c r="E127" s="1">
        <v>37208</v>
      </c>
      <c r="H127" t="s">
        <v>38</v>
      </c>
      <c r="I127">
        <v>22020</v>
      </c>
      <c r="J127" t="s">
        <v>39</v>
      </c>
      <c r="K127" t="s">
        <v>40</v>
      </c>
      <c r="L127" t="s">
        <v>347</v>
      </c>
      <c r="M127" t="str">
        <f>IF(AND(E127&gt;=ZStart,E127&lt;=ZEnde),"Ja","")</f>
        <v/>
      </c>
      <c r="N127" t="str">
        <f>IF(OR(AND(F127&lt;&gt;"",F127&gt;=ZStart,F127&lt;=ZEnde),AND(G127&lt;&gt;"",G127&gt;=ZStart,G127&lt;=ZEnde)),"Ja","")</f>
        <v/>
      </c>
      <c r="O127" t="str">
        <f t="shared" si="2"/>
        <v/>
      </c>
      <c r="P127" s="7">
        <f t="shared" si="3"/>
        <v>1</v>
      </c>
      <c r="Q127" t="str">
        <f>IF(AND(Zeitraum-YEAR(D127)&gt;=Rentenalter,N127="Ja"),"Ja","")</f>
        <v/>
      </c>
      <c r="R127" t="str">
        <f>IF(AND(YEAR(F127)=Zeitraum,N127="Ja"),"Ja","")</f>
        <v/>
      </c>
    </row>
    <row r="128" spans="1:18" x14ac:dyDescent="0.2">
      <c r="A128">
        <v>2717</v>
      </c>
      <c r="B128" t="s">
        <v>36</v>
      </c>
      <c r="C128" t="s">
        <v>348</v>
      </c>
      <c r="D128" s="1">
        <v>34046</v>
      </c>
      <c r="E128" s="1">
        <v>40610</v>
      </c>
      <c r="H128" t="s">
        <v>50</v>
      </c>
      <c r="I128">
        <v>13200</v>
      </c>
      <c r="J128" t="s">
        <v>51</v>
      </c>
      <c r="K128" t="s">
        <v>52</v>
      </c>
      <c r="L128" t="s">
        <v>281</v>
      </c>
      <c r="M128" t="str">
        <f>IF(AND(E128&gt;=ZStart,E128&lt;=ZEnde),"Ja","")</f>
        <v/>
      </c>
      <c r="N128" t="str">
        <f>IF(OR(AND(F128&lt;&gt;"",F128&gt;=ZStart,F128&lt;=ZEnde),AND(G128&lt;&gt;"",G128&gt;=ZStart,G128&lt;=ZEnde)),"Ja","")</f>
        <v/>
      </c>
      <c r="O128" t="str">
        <f t="shared" si="2"/>
        <v/>
      </c>
      <c r="P128" s="7">
        <f t="shared" si="3"/>
        <v>1</v>
      </c>
      <c r="Q128" t="str">
        <f>IF(AND(Zeitraum-YEAR(D128)&gt;=Rentenalter,N128="Ja"),"Ja","")</f>
        <v/>
      </c>
      <c r="R128" t="str">
        <f>IF(AND(YEAR(F128)=Zeitraum,N128="Ja"),"Ja","")</f>
        <v/>
      </c>
    </row>
    <row r="129" spans="1:18" x14ac:dyDescent="0.2">
      <c r="A129">
        <v>2735</v>
      </c>
      <c r="B129" t="s">
        <v>349</v>
      </c>
      <c r="C129" t="s">
        <v>350</v>
      </c>
      <c r="D129" s="1">
        <v>23192</v>
      </c>
      <c r="E129" s="1">
        <v>32317</v>
      </c>
      <c r="H129" t="s">
        <v>56</v>
      </c>
      <c r="I129">
        <v>41000</v>
      </c>
      <c r="J129" t="s">
        <v>57</v>
      </c>
      <c r="K129" t="s">
        <v>58</v>
      </c>
      <c r="L129" t="s">
        <v>351</v>
      </c>
      <c r="M129" t="str">
        <f>IF(AND(E129&gt;=ZStart,E129&lt;=ZEnde),"Ja","")</f>
        <v/>
      </c>
      <c r="N129" t="str">
        <f>IF(OR(AND(F129&lt;&gt;"",F129&gt;=ZStart,F129&lt;=ZEnde),AND(G129&lt;&gt;"",G129&gt;=ZStart,G129&lt;=ZEnde)),"Ja","")</f>
        <v/>
      </c>
      <c r="O129" t="str">
        <f t="shared" si="2"/>
        <v/>
      </c>
      <c r="P129" s="7">
        <f t="shared" si="3"/>
        <v>1</v>
      </c>
      <c r="Q129" t="str">
        <f>IF(AND(Zeitraum-YEAR(D129)&gt;=Rentenalter,N129="Ja"),"Ja","")</f>
        <v/>
      </c>
      <c r="R129" t="str">
        <f>IF(AND(YEAR(F129)=Zeitraum,N129="Ja"),"Ja","")</f>
        <v/>
      </c>
    </row>
    <row r="130" spans="1:18" x14ac:dyDescent="0.2">
      <c r="A130">
        <v>2763</v>
      </c>
      <c r="B130" t="s">
        <v>293</v>
      </c>
      <c r="C130" t="s">
        <v>352</v>
      </c>
      <c r="D130" s="1">
        <v>29965</v>
      </c>
      <c r="E130" s="1">
        <v>40185</v>
      </c>
      <c r="H130" t="s">
        <v>220</v>
      </c>
      <c r="I130">
        <v>46000</v>
      </c>
      <c r="J130" t="s">
        <v>221</v>
      </c>
      <c r="K130" t="s">
        <v>222</v>
      </c>
      <c r="L130" t="s">
        <v>353</v>
      </c>
      <c r="M130" t="str">
        <f>IF(AND(E130&gt;=ZStart,E130&lt;=ZEnde),"Ja","")</f>
        <v/>
      </c>
      <c r="N130" t="str">
        <f>IF(OR(AND(F130&lt;&gt;"",F130&gt;=ZStart,F130&lt;=ZEnde),AND(G130&lt;&gt;"",G130&gt;=ZStart,G130&lt;=ZEnde)),"Ja","")</f>
        <v/>
      </c>
      <c r="O130" t="str">
        <f t="shared" si="2"/>
        <v/>
      </c>
      <c r="P130" s="7">
        <f t="shared" si="3"/>
        <v>1</v>
      </c>
      <c r="Q130" t="str">
        <f>IF(AND(Zeitraum-YEAR(D130)&gt;=Rentenalter,N130="Ja"),"Ja","")</f>
        <v/>
      </c>
      <c r="R130" t="str">
        <f>IF(AND(YEAR(F130)=Zeitraum,N130="Ja"),"Ja","")</f>
        <v/>
      </c>
    </row>
    <row r="131" spans="1:18" x14ac:dyDescent="0.2">
      <c r="A131">
        <v>2767</v>
      </c>
      <c r="B131" t="s">
        <v>18</v>
      </c>
      <c r="C131" t="s">
        <v>354</v>
      </c>
      <c r="D131" s="1">
        <v>30325</v>
      </c>
      <c r="E131" s="1">
        <v>40908</v>
      </c>
      <c r="H131" t="s">
        <v>199</v>
      </c>
      <c r="I131">
        <v>26000</v>
      </c>
      <c r="J131" t="s">
        <v>200</v>
      </c>
      <c r="K131" t="s">
        <v>201</v>
      </c>
      <c r="L131" t="s">
        <v>355</v>
      </c>
      <c r="M131" t="str">
        <f>IF(AND(E131&gt;=ZStart,E131&lt;=ZEnde),"Ja","")</f>
        <v/>
      </c>
      <c r="N131" t="str">
        <f>IF(OR(AND(F131&lt;&gt;"",F131&gt;=ZStart,F131&lt;=ZEnde),AND(G131&lt;&gt;"",G131&gt;=ZStart,G131&lt;=ZEnde)),"Ja","")</f>
        <v/>
      </c>
      <c r="O131" t="str">
        <f t="shared" ref="O131:O194" si="4">IF(AND(M131="Ja",N131="Ja"),IF(F131="",MONTH(G131),MONTH(F131))+1-MONTH(E131), IF(M131="Ja",13-MONTH(E131),IF(N131="Ja",IF(F131="",MONTH(G131),MONTH(F131)),"")))</f>
        <v/>
      </c>
      <c r="P131" s="7">
        <f t="shared" ref="P131:P194" si="5">IF(O131="",12,O131)/12</f>
        <v>1</v>
      </c>
      <c r="Q131" t="str">
        <f>IF(AND(Zeitraum-YEAR(D131)&gt;=Rentenalter,N131="Ja"),"Ja","")</f>
        <v/>
      </c>
      <c r="R131" t="str">
        <f>IF(AND(YEAR(F131)=Zeitraum,N131="Ja"),"Ja","")</f>
        <v/>
      </c>
    </row>
    <row r="132" spans="1:18" x14ac:dyDescent="0.2">
      <c r="A132">
        <v>2769</v>
      </c>
      <c r="B132" t="s">
        <v>36</v>
      </c>
      <c r="C132" t="s">
        <v>356</v>
      </c>
      <c r="D132" s="1">
        <v>25830</v>
      </c>
      <c r="E132" s="1">
        <v>39335</v>
      </c>
      <c r="H132" t="s">
        <v>38</v>
      </c>
      <c r="I132">
        <v>22020</v>
      </c>
      <c r="J132" t="s">
        <v>39</v>
      </c>
      <c r="K132" t="s">
        <v>40</v>
      </c>
      <c r="L132" t="s">
        <v>317</v>
      </c>
      <c r="M132" t="str">
        <f>IF(AND(E132&gt;=ZStart,E132&lt;=ZEnde),"Ja","")</f>
        <v/>
      </c>
      <c r="N132" t="str">
        <f>IF(OR(AND(F132&lt;&gt;"",F132&gt;=ZStart,F132&lt;=ZEnde),AND(G132&lt;&gt;"",G132&gt;=ZStart,G132&lt;=ZEnde)),"Ja","")</f>
        <v/>
      </c>
      <c r="O132" t="str">
        <f t="shared" si="4"/>
        <v/>
      </c>
      <c r="P132" s="7">
        <f t="shared" si="5"/>
        <v>1</v>
      </c>
      <c r="Q132" t="str">
        <f>IF(AND(Zeitraum-YEAR(D132)&gt;=Rentenalter,N132="Ja"),"Ja","")</f>
        <v/>
      </c>
      <c r="R132" t="str">
        <f>IF(AND(YEAR(F132)=Zeitraum,N132="Ja"),"Ja","")</f>
        <v/>
      </c>
    </row>
    <row r="133" spans="1:18" x14ac:dyDescent="0.2">
      <c r="A133">
        <v>2770</v>
      </c>
      <c r="B133" t="s">
        <v>36</v>
      </c>
      <c r="C133" t="s">
        <v>357</v>
      </c>
      <c r="D133" s="1">
        <v>30556</v>
      </c>
      <c r="E133" s="1">
        <v>39681</v>
      </c>
      <c r="H133" t="s">
        <v>220</v>
      </c>
      <c r="I133">
        <v>46000</v>
      </c>
      <c r="J133" t="s">
        <v>221</v>
      </c>
      <c r="K133" t="s">
        <v>222</v>
      </c>
      <c r="L133" t="s">
        <v>358</v>
      </c>
      <c r="M133" t="str">
        <f>IF(AND(E133&gt;=ZStart,E133&lt;=ZEnde),"Ja","")</f>
        <v/>
      </c>
      <c r="N133" t="str">
        <f>IF(OR(AND(F133&lt;&gt;"",F133&gt;=ZStart,F133&lt;=ZEnde),AND(G133&lt;&gt;"",G133&gt;=ZStart,G133&lt;=ZEnde)),"Ja","")</f>
        <v/>
      </c>
      <c r="O133" t="str">
        <f t="shared" si="4"/>
        <v/>
      </c>
      <c r="P133" s="7">
        <f t="shared" si="5"/>
        <v>1</v>
      </c>
      <c r="Q133" t="str">
        <f>IF(AND(Zeitraum-YEAR(D133)&gt;=Rentenalter,N133="Ja"),"Ja","")</f>
        <v/>
      </c>
      <c r="R133" t="str">
        <f>IF(AND(YEAR(F133)=Zeitraum,N133="Ja"),"Ja","")</f>
        <v/>
      </c>
    </row>
    <row r="134" spans="1:18" x14ac:dyDescent="0.2">
      <c r="A134">
        <v>2791</v>
      </c>
      <c r="B134" t="s">
        <v>359</v>
      </c>
      <c r="C134" t="s">
        <v>360</v>
      </c>
      <c r="D134" s="1">
        <v>28391</v>
      </c>
      <c r="E134" s="1">
        <v>39706</v>
      </c>
      <c r="H134" t="s">
        <v>199</v>
      </c>
      <c r="I134">
        <v>26000</v>
      </c>
      <c r="J134" t="s">
        <v>200</v>
      </c>
      <c r="K134" t="s">
        <v>201</v>
      </c>
      <c r="L134" t="s">
        <v>361</v>
      </c>
      <c r="M134" t="str">
        <f>IF(AND(E134&gt;=ZStart,E134&lt;=ZEnde),"Ja","")</f>
        <v/>
      </c>
      <c r="N134" t="str">
        <f>IF(OR(AND(F134&lt;&gt;"",F134&gt;=ZStart,F134&lt;=ZEnde),AND(G134&lt;&gt;"",G134&gt;=ZStart,G134&lt;=ZEnde)),"Ja","")</f>
        <v/>
      </c>
      <c r="O134" t="str">
        <f t="shared" si="4"/>
        <v/>
      </c>
      <c r="P134" s="7">
        <f t="shared" si="5"/>
        <v>1</v>
      </c>
      <c r="Q134" t="str">
        <f>IF(AND(Zeitraum-YEAR(D134)&gt;=Rentenalter,N134="Ja"),"Ja","")</f>
        <v/>
      </c>
      <c r="R134" t="str">
        <f>IF(AND(YEAR(F134)=Zeitraum,N134="Ja"),"Ja","")</f>
        <v/>
      </c>
    </row>
    <row r="135" spans="1:18" x14ac:dyDescent="0.2">
      <c r="A135">
        <v>2848</v>
      </c>
      <c r="B135" t="s">
        <v>18</v>
      </c>
      <c r="C135" t="s">
        <v>362</v>
      </c>
      <c r="D135" s="1">
        <v>30215</v>
      </c>
      <c r="E135" s="1">
        <v>40435</v>
      </c>
      <c r="H135" t="s">
        <v>225</v>
      </c>
      <c r="I135">
        <v>43000</v>
      </c>
      <c r="J135" t="s">
        <v>226</v>
      </c>
      <c r="K135" t="s">
        <v>227</v>
      </c>
      <c r="L135" t="s">
        <v>363</v>
      </c>
      <c r="M135" t="str">
        <f>IF(AND(E135&gt;=ZStart,E135&lt;=ZEnde),"Ja","")</f>
        <v/>
      </c>
      <c r="N135" t="str">
        <f>IF(OR(AND(F135&lt;&gt;"",F135&gt;=ZStart,F135&lt;=ZEnde),AND(G135&lt;&gt;"",G135&gt;=ZStart,G135&lt;=ZEnde)),"Ja","")</f>
        <v/>
      </c>
      <c r="O135" t="str">
        <f t="shared" si="4"/>
        <v/>
      </c>
      <c r="P135" s="7">
        <f t="shared" si="5"/>
        <v>1</v>
      </c>
      <c r="Q135" t="str">
        <f>IF(AND(Zeitraum-YEAR(D135)&gt;=Rentenalter,N135="Ja"),"Ja","")</f>
        <v/>
      </c>
      <c r="R135" t="str">
        <f>IF(AND(YEAR(F135)=Zeitraum,N135="Ja"),"Ja","")</f>
        <v/>
      </c>
    </row>
    <row r="136" spans="1:18" x14ac:dyDescent="0.2">
      <c r="A136">
        <v>2874</v>
      </c>
      <c r="B136" t="s">
        <v>18</v>
      </c>
      <c r="C136" t="s">
        <v>364</v>
      </c>
      <c r="D136" s="1">
        <v>30171</v>
      </c>
      <c r="E136" s="1">
        <v>40754</v>
      </c>
      <c r="H136" t="s">
        <v>199</v>
      </c>
      <c r="I136">
        <v>26000</v>
      </c>
      <c r="J136" t="s">
        <v>200</v>
      </c>
      <c r="K136" t="s">
        <v>201</v>
      </c>
      <c r="L136" t="s">
        <v>249</v>
      </c>
      <c r="M136" t="str">
        <f>IF(AND(E136&gt;=ZStart,E136&lt;=ZEnde),"Ja","")</f>
        <v/>
      </c>
      <c r="N136" t="str">
        <f>IF(OR(AND(F136&lt;&gt;"",F136&gt;=ZStart,F136&lt;=ZEnde),AND(G136&lt;&gt;"",G136&gt;=ZStart,G136&lt;=ZEnde)),"Ja","")</f>
        <v/>
      </c>
      <c r="O136" t="str">
        <f t="shared" si="4"/>
        <v/>
      </c>
      <c r="P136" s="7">
        <f t="shared" si="5"/>
        <v>1</v>
      </c>
      <c r="Q136" t="str">
        <f>IF(AND(Zeitraum-YEAR(D136)&gt;=Rentenalter,N136="Ja"),"Ja","")</f>
        <v/>
      </c>
      <c r="R136" t="str">
        <f>IF(AND(YEAR(F136)=Zeitraum,N136="Ja"),"Ja","")</f>
        <v/>
      </c>
    </row>
    <row r="137" spans="1:18" x14ac:dyDescent="0.2">
      <c r="A137">
        <v>2969</v>
      </c>
      <c r="B137" t="s">
        <v>48</v>
      </c>
      <c r="C137" t="s">
        <v>365</v>
      </c>
      <c r="D137" s="1">
        <v>26490</v>
      </c>
      <c r="E137" s="1">
        <v>34155</v>
      </c>
      <c r="H137" t="s">
        <v>56</v>
      </c>
      <c r="I137">
        <v>41000</v>
      </c>
      <c r="J137" t="s">
        <v>57</v>
      </c>
      <c r="K137" t="s">
        <v>58</v>
      </c>
      <c r="L137" t="s">
        <v>366</v>
      </c>
      <c r="M137" t="str">
        <f>IF(AND(E137&gt;=ZStart,E137&lt;=ZEnde),"Ja","")</f>
        <v/>
      </c>
      <c r="N137" t="str">
        <f>IF(OR(AND(F137&lt;&gt;"",F137&gt;=ZStart,F137&lt;=ZEnde),AND(G137&lt;&gt;"",G137&gt;=ZStart,G137&lt;=ZEnde)),"Ja","")</f>
        <v/>
      </c>
      <c r="O137" t="str">
        <f t="shared" si="4"/>
        <v/>
      </c>
      <c r="P137" s="7">
        <f t="shared" si="5"/>
        <v>1</v>
      </c>
      <c r="Q137" t="str">
        <f>IF(AND(Zeitraum-YEAR(D137)&gt;=Rentenalter,N137="Ja"),"Ja","")</f>
        <v/>
      </c>
      <c r="R137" t="str">
        <f>IF(AND(YEAR(F137)=Zeitraum,N137="Ja"),"Ja","")</f>
        <v/>
      </c>
    </row>
    <row r="138" spans="1:18" x14ac:dyDescent="0.2">
      <c r="A138">
        <v>2990</v>
      </c>
      <c r="B138" t="s">
        <v>48</v>
      </c>
      <c r="C138" t="s">
        <v>367</v>
      </c>
      <c r="D138" s="1">
        <v>31800</v>
      </c>
      <c r="E138" s="1">
        <v>40560</v>
      </c>
      <c r="H138" t="s">
        <v>56</v>
      </c>
      <c r="I138">
        <v>41000</v>
      </c>
      <c r="J138" t="s">
        <v>57</v>
      </c>
      <c r="K138" t="s">
        <v>58</v>
      </c>
      <c r="L138" t="s">
        <v>366</v>
      </c>
      <c r="M138" t="str">
        <f>IF(AND(E138&gt;=ZStart,E138&lt;=ZEnde),"Ja","")</f>
        <v/>
      </c>
      <c r="N138" t="str">
        <f>IF(OR(AND(F138&lt;&gt;"",F138&gt;=ZStart,F138&lt;=ZEnde),AND(G138&lt;&gt;"",G138&gt;=ZStart,G138&lt;=ZEnde)),"Ja","")</f>
        <v/>
      </c>
      <c r="O138" t="str">
        <f t="shared" si="4"/>
        <v/>
      </c>
      <c r="P138" s="7">
        <f t="shared" si="5"/>
        <v>1</v>
      </c>
      <c r="Q138" t="str">
        <f>IF(AND(Zeitraum-YEAR(D138)&gt;=Rentenalter,N138="Ja"),"Ja","")</f>
        <v/>
      </c>
      <c r="R138" t="str">
        <f>IF(AND(YEAR(F138)=Zeitraum,N138="Ja"),"Ja","")</f>
        <v/>
      </c>
    </row>
    <row r="139" spans="1:18" x14ac:dyDescent="0.2">
      <c r="A139">
        <v>3037</v>
      </c>
      <c r="B139" t="s">
        <v>313</v>
      </c>
      <c r="C139" t="s">
        <v>368</v>
      </c>
      <c r="D139" s="1">
        <v>30688</v>
      </c>
      <c r="E139" s="1">
        <v>40906</v>
      </c>
      <c r="H139" t="s">
        <v>56</v>
      </c>
      <c r="I139">
        <v>41000</v>
      </c>
      <c r="J139" t="s">
        <v>57</v>
      </c>
      <c r="K139" t="s">
        <v>58</v>
      </c>
      <c r="L139" t="s">
        <v>369</v>
      </c>
      <c r="M139" t="str">
        <f>IF(AND(E139&gt;=ZStart,E139&lt;=ZEnde),"Ja","")</f>
        <v/>
      </c>
      <c r="N139" t="str">
        <f>IF(OR(AND(F139&lt;&gt;"",F139&gt;=ZStart,F139&lt;=ZEnde),AND(G139&lt;&gt;"",G139&gt;=ZStart,G139&lt;=ZEnde)),"Ja","")</f>
        <v/>
      </c>
      <c r="O139" t="str">
        <f t="shared" si="4"/>
        <v/>
      </c>
      <c r="P139" s="7">
        <f t="shared" si="5"/>
        <v>1</v>
      </c>
      <c r="Q139" t="str">
        <f>IF(AND(Zeitraum-YEAR(D139)&gt;=Rentenalter,N139="Ja"),"Ja","")</f>
        <v/>
      </c>
      <c r="R139" t="str">
        <f>IF(AND(YEAR(F139)=Zeitraum,N139="Ja"),"Ja","")</f>
        <v/>
      </c>
    </row>
    <row r="140" spans="1:18" x14ac:dyDescent="0.2">
      <c r="A140">
        <v>3041</v>
      </c>
      <c r="B140" t="s">
        <v>197</v>
      </c>
      <c r="C140" t="s">
        <v>370</v>
      </c>
      <c r="D140" s="1">
        <v>26978</v>
      </c>
      <c r="E140" s="1">
        <v>35373</v>
      </c>
      <c r="H140" t="s">
        <v>56</v>
      </c>
      <c r="I140">
        <v>41000</v>
      </c>
      <c r="J140" t="s">
        <v>57</v>
      </c>
      <c r="K140" t="s">
        <v>58</v>
      </c>
      <c r="L140" t="s">
        <v>371</v>
      </c>
      <c r="M140" t="str">
        <f>IF(AND(E140&gt;=ZStart,E140&lt;=ZEnde),"Ja","")</f>
        <v/>
      </c>
      <c r="N140" t="str">
        <f>IF(OR(AND(F140&lt;&gt;"",F140&gt;=ZStart,F140&lt;=ZEnde),AND(G140&lt;&gt;"",G140&gt;=ZStart,G140&lt;=ZEnde)),"Ja","")</f>
        <v/>
      </c>
      <c r="O140" t="str">
        <f t="shared" si="4"/>
        <v/>
      </c>
      <c r="P140" s="7">
        <f t="shared" si="5"/>
        <v>1</v>
      </c>
      <c r="Q140" t="str">
        <f>IF(AND(Zeitraum-YEAR(D140)&gt;=Rentenalter,N140="Ja"),"Ja","")</f>
        <v/>
      </c>
      <c r="R140" t="str">
        <f>IF(AND(YEAR(F140)=Zeitraum,N140="Ja"),"Ja","")</f>
        <v/>
      </c>
    </row>
    <row r="141" spans="1:18" x14ac:dyDescent="0.2">
      <c r="A141">
        <v>3044</v>
      </c>
      <c r="B141" t="s">
        <v>372</v>
      </c>
      <c r="C141" t="s">
        <v>373</v>
      </c>
      <c r="D141" s="1">
        <v>32207</v>
      </c>
      <c r="E141" s="1">
        <v>39867</v>
      </c>
      <c r="H141" t="s">
        <v>56</v>
      </c>
      <c r="I141">
        <v>41000</v>
      </c>
      <c r="J141" t="s">
        <v>57</v>
      </c>
      <c r="K141" t="s">
        <v>58</v>
      </c>
      <c r="L141" t="s">
        <v>300</v>
      </c>
      <c r="M141" t="str">
        <f>IF(AND(E141&gt;=ZStart,E141&lt;=ZEnde),"Ja","")</f>
        <v/>
      </c>
      <c r="N141" t="str">
        <f>IF(OR(AND(F141&lt;&gt;"",F141&gt;=ZStart,F141&lt;=ZEnde),AND(G141&lt;&gt;"",G141&gt;=ZStart,G141&lt;=ZEnde)),"Ja","")</f>
        <v/>
      </c>
      <c r="O141" t="str">
        <f t="shared" si="4"/>
        <v/>
      </c>
      <c r="P141" s="7">
        <f t="shared" si="5"/>
        <v>1</v>
      </c>
      <c r="Q141" t="str">
        <f>IF(AND(Zeitraum-YEAR(D141)&gt;=Rentenalter,N141="Ja"),"Ja","")</f>
        <v/>
      </c>
      <c r="R141" t="str">
        <f>IF(AND(YEAR(F141)=Zeitraum,N141="Ja"),"Ja","")</f>
        <v/>
      </c>
    </row>
    <row r="142" spans="1:18" x14ac:dyDescent="0.2">
      <c r="A142">
        <v>3052</v>
      </c>
      <c r="B142" t="s">
        <v>18</v>
      </c>
      <c r="C142" t="s">
        <v>374</v>
      </c>
      <c r="D142" s="1">
        <v>32532</v>
      </c>
      <c r="E142" s="1">
        <v>40983</v>
      </c>
      <c r="H142" t="s">
        <v>56</v>
      </c>
      <c r="I142">
        <v>41000</v>
      </c>
      <c r="J142" t="s">
        <v>57</v>
      </c>
      <c r="K142" t="s">
        <v>58</v>
      </c>
      <c r="L142" t="s">
        <v>369</v>
      </c>
      <c r="M142" t="str">
        <f>IF(AND(E142&gt;=ZStart,E142&lt;=ZEnde),"Ja","")</f>
        <v>Ja</v>
      </c>
      <c r="N142" t="str">
        <f>IF(OR(AND(F142&lt;&gt;"",F142&gt;=ZStart,F142&lt;=ZEnde),AND(G142&lt;&gt;"",G142&gt;=ZStart,G142&lt;=ZEnde)),"Ja","")</f>
        <v/>
      </c>
      <c r="O142">
        <f t="shared" si="4"/>
        <v>10</v>
      </c>
      <c r="P142" s="7">
        <f t="shared" si="5"/>
        <v>0.83333333333333337</v>
      </c>
      <c r="Q142" t="str">
        <f>IF(AND(Zeitraum-YEAR(D142)&gt;=Rentenalter,N142="Ja"),"Ja","")</f>
        <v/>
      </c>
      <c r="R142" t="str">
        <f>IF(AND(YEAR(F142)=Zeitraum,N142="Ja"),"Ja","")</f>
        <v/>
      </c>
    </row>
    <row r="143" spans="1:18" x14ac:dyDescent="0.2">
      <c r="A143">
        <v>3053</v>
      </c>
      <c r="B143" t="s">
        <v>266</v>
      </c>
      <c r="C143" t="s">
        <v>375</v>
      </c>
      <c r="D143" s="1">
        <v>31397</v>
      </c>
      <c r="E143" s="1">
        <v>38692</v>
      </c>
      <c r="H143" t="s">
        <v>56</v>
      </c>
      <c r="I143">
        <v>41000</v>
      </c>
      <c r="J143" t="s">
        <v>57</v>
      </c>
      <c r="K143" t="s">
        <v>58</v>
      </c>
      <c r="L143" t="s">
        <v>376</v>
      </c>
      <c r="M143" t="str">
        <f>IF(AND(E143&gt;=ZStart,E143&lt;=ZEnde),"Ja","")</f>
        <v/>
      </c>
      <c r="N143" t="str">
        <f>IF(OR(AND(F143&lt;&gt;"",F143&gt;=ZStart,F143&lt;=ZEnde),AND(G143&lt;&gt;"",G143&gt;=ZStart,G143&lt;=ZEnde)),"Ja","")</f>
        <v/>
      </c>
      <c r="O143" t="str">
        <f t="shared" si="4"/>
        <v/>
      </c>
      <c r="P143" s="7">
        <f t="shared" si="5"/>
        <v>1</v>
      </c>
      <c r="Q143" t="str">
        <f>IF(AND(Zeitraum-YEAR(D143)&gt;=Rentenalter,N143="Ja"),"Ja","")</f>
        <v/>
      </c>
      <c r="R143" t="str">
        <f>IF(AND(YEAR(F143)=Zeitraum,N143="Ja"),"Ja","")</f>
        <v/>
      </c>
    </row>
    <row r="144" spans="1:18" x14ac:dyDescent="0.2">
      <c r="A144">
        <v>3054</v>
      </c>
      <c r="B144" t="s">
        <v>48</v>
      </c>
      <c r="C144" t="s">
        <v>377</v>
      </c>
      <c r="D144" s="1">
        <v>27774</v>
      </c>
      <c r="E144" s="1">
        <v>40918</v>
      </c>
      <c r="H144" t="s">
        <v>56</v>
      </c>
      <c r="I144">
        <v>41000</v>
      </c>
      <c r="J144" t="s">
        <v>57</v>
      </c>
      <c r="K144" t="s">
        <v>58</v>
      </c>
      <c r="L144" t="s">
        <v>378</v>
      </c>
      <c r="M144" t="str">
        <f>IF(AND(E144&gt;=ZStart,E144&lt;=ZEnde),"Ja","")</f>
        <v>Ja</v>
      </c>
      <c r="N144" t="str">
        <f>IF(OR(AND(F144&lt;&gt;"",F144&gt;=ZStart,F144&lt;=ZEnde),AND(G144&lt;&gt;"",G144&gt;=ZStart,G144&lt;=ZEnde)),"Ja","")</f>
        <v/>
      </c>
      <c r="O144">
        <f t="shared" si="4"/>
        <v>12</v>
      </c>
      <c r="P144" s="7">
        <f t="shared" si="5"/>
        <v>1</v>
      </c>
      <c r="Q144" t="str">
        <f>IF(AND(Zeitraum-YEAR(D144)&gt;=Rentenalter,N144="Ja"),"Ja","")</f>
        <v/>
      </c>
      <c r="R144" t="str">
        <f>IF(AND(YEAR(F144)=Zeitraum,N144="Ja"),"Ja","")</f>
        <v/>
      </c>
    </row>
    <row r="145" spans="1:18" x14ac:dyDescent="0.2">
      <c r="A145">
        <v>3055</v>
      </c>
      <c r="B145" t="s">
        <v>48</v>
      </c>
      <c r="C145" t="s">
        <v>379</v>
      </c>
      <c r="D145" s="1">
        <v>31112</v>
      </c>
      <c r="E145" s="1">
        <v>38412</v>
      </c>
      <c r="H145" t="s">
        <v>32</v>
      </c>
      <c r="I145">
        <v>55000</v>
      </c>
      <c r="J145" t="s">
        <v>33</v>
      </c>
      <c r="K145" t="s">
        <v>34</v>
      </c>
      <c r="L145" t="s">
        <v>35</v>
      </c>
      <c r="M145" t="str">
        <f>IF(AND(E145&gt;=ZStart,E145&lt;=ZEnde),"Ja","")</f>
        <v/>
      </c>
      <c r="N145" t="str">
        <f>IF(OR(AND(F145&lt;&gt;"",F145&gt;=ZStart,F145&lt;=ZEnde),AND(G145&lt;&gt;"",G145&gt;=ZStart,G145&lt;=ZEnde)),"Ja","")</f>
        <v/>
      </c>
      <c r="O145" t="str">
        <f t="shared" si="4"/>
        <v/>
      </c>
      <c r="P145" s="7">
        <f t="shared" si="5"/>
        <v>1</v>
      </c>
      <c r="Q145" t="str">
        <f>IF(AND(Zeitraum-YEAR(D145)&gt;=Rentenalter,N145="Ja"),"Ja","")</f>
        <v/>
      </c>
      <c r="R145" t="str">
        <f>IF(AND(YEAR(F145)=Zeitraum,N145="Ja"),"Ja","")</f>
        <v/>
      </c>
    </row>
    <row r="146" spans="1:18" x14ac:dyDescent="0.2">
      <c r="A146">
        <v>3056</v>
      </c>
      <c r="B146" t="s">
        <v>18</v>
      </c>
      <c r="C146" t="s">
        <v>380</v>
      </c>
      <c r="D146" s="1">
        <v>31241</v>
      </c>
      <c r="E146" s="1">
        <v>40730</v>
      </c>
      <c r="H146" t="s">
        <v>56</v>
      </c>
      <c r="I146">
        <v>41000</v>
      </c>
      <c r="J146" t="s">
        <v>57</v>
      </c>
      <c r="K146" t="s">
        <v>58</v>
      </c>
      <c r="L146" t="s">
        <v>300</v>
      </c>
      <c r="M146" t="str">
        <f>IF(AND(E146&gt;=ZStart,E146&lt;=ZEnde),"Ja","")</f>
        <v/>
      </c>
      <c r="N146" t="str">
        <f>IF(OR(AND(F146&lt;&gt;"",F146&gt;=ZStart,F146&lt;=ZEnde),AND(G146&lt;&gt;"",G146&gt;=ZStart,G146&lt;=ZEnde)),"Ja","")</f>
        <v/>
      </c>
      <c r="O146" t="str">
        <f t="shared" si="4"/>
        <v/>
      </c>
      <c r="P146" s="7">
        <f t="shared" si="5"/>
        <v>1</v>
      </c>
      <c r="Q146" t="str">
        <f>IF(AND(Zeitraum-YEAR(D146)&gt;=Rentenalter,N146="Ja"),"Ja","")</f>
        <v/>
      </c>
      <c r="R146" t="str">
        <f>IF(AND(YEAR(F146)=Zeitraum,N146="Ja"),"Ja","")</f>
        <v/>
      </c>
    </row>
    <row r="147" spans="1:18" x14ac:dyDescent="0.2">
      <c r="A147">
        <v>3057</v>
      </c>
      <c r="B147" t="s">
        <v>178</v>
      </c>
      <c r="C147" t="s">
        <v>381</v>
      </c>
      <c r="D147" s="1">
        <v>29060</v>
      </c>
      <c r="E147" s="1">
        <v>37090</v>
      </c>
      <c r="H147" t="s">
        <v>56</v>
      </c>
      <c r="I147">
        <v>41000</v>
      </c>
      <c r="J147" t="s">
        <v>57</v>
      </c>
      <c r="K147" t="s">
        <v>58</v>
      </c>
      <c r="L147" t="s">
        <v>246</v>
      </c>
      <c r="M147" t="str">
        <f>IF(AND(E147&gt;=ZStart,E147&lt;=ZEnde),"Ja","")</f>
        <v/>
      </c>
      <c r="N147" t="str">
        <f>IF(OR(AND(F147&lt;&gt;"",F147&gt;=ZStart,F147&lt;=ZEnde),AND(G147&lt;&gt;"",G147&gt;=ZStart,G147&lt;=ZEnde)),"Ja","")</f>
        <v/>
      </c>
      <c r="O147" t="str">
        <f t="shared" si="4"/>
        <v/>
      </c>
      <c r="P147" s="7">
        <f t="shared" si="5"/>
        <v>1</v>
      </c>
      <c r="Q147" t="str">
        <f>IF(AND(Zeitraum-YEAR(D147)&gt;=Rentenalter,N147="Ja"),"Ja","")</f>
        <v/>
      </c>
      <c r="R147" t="str">
        <f>IF(AND(YEAR(F147)=Zeitraum,N147="Ja"),"Ja","")</f>
        <v/>
      </c>
    </row>
    <row r="148" spans="1:18" x14ac:dyDescent="0.2">
      <c r="A148">
        <v>3063</v>
      </c>
      <c r="B148" t="s">
        <v>282</v>
      </c>
      <c r="C148" t="s">
        <v>382</v>
      </c>
      <c r="D148" s="1">
        <v>27818</v>
      </c>
      <c r="E148" s="1">
        <v>39498</v>
      </c>
      <c r="H148" t="s">
        <v>56</v>
      </c>
      <c r="I148">
        <v>41000</v>
      </c>
      <c r="J148" t="s">
        <v>57</v>
      </c>
      <c r="K148" t="s">
        <v>58</v>
      </c>
      <c r="L148" t="s">
        <v>237</v>
      </c>
      <c r="M148" t="str">
        <f>IF(AND(E148&gt;=ZStart,E148&lt;=ZEnde),"Ja","")</f>
        <v/>
      </c>
      <c r="N148" t="str">
        <f>IF(OR(AND(F148&lt;&gt;"",F148&gt;=ZStart,F148&lt;=ZEnde),AND(G148&lt;&gt;"",G148&gt;=ZStart,G148&lt;=ZEnde)),"Ja","")</f>
        <v/>
      </c>
      <c r="O148" t="str">
        <f t="shared" si="4"/>
        <v/>
      </c>
      <c r="P148" s="7">
        <f t="shared" si="5"/>
        <v>1</v>
      </c>
      <c r="Q148" t="str">
        <f>IF(AND(Zeitraum-YEAR(D148)&gt;=Rentenalter,N148="Ja"),"Ja","")</f>
        <v/>
      </c>
      <c r="R148" t="str">
        <f>IF(AND(YEAR(F148)=Zeitraum,N148="Ja"),"Ja","")</f>
        <v/>
      </c>
    </row>
    <row r="149" spans="1:18" x14ac:dyDescent="0.2">
      <c r="A149">
        <v>3062</v>
      </c>
      <c r="B149" t="s">
        <v>163</v>
      </c>
      <c r="C149" t="s">
        <v>382</v>
      </c>
      <c r="D149" s="1">
        <v>31942</v>
      </c>
      <c r="E149" s="1">
        <v>39240</v>
      </c>
      <c r="H149" t="s">
        <v>70</v>
      </c>
      <c r="I149">
        <v>44000</v>
      </c>
      <c r="J149" t="s">
        <v>71</v>
      </c>
      <c r="K149" t="s">
        <v>72</v>
      </c>
      <c r="L149" t="s">
        <v>383</v>
      </c>
      <c r="M149" t="str">
        <f>IF(AND(E149&gt;=ZStart,E149&lt;=ZEnde),"Ja","")</f>
        <v/>
      </c>
      <c r="N149" t="str">
        <f>IF(OR(AND(F149&lt;&gt;"",F149&gt;=ZStart,F149&lt;=ZEnde),AND(G149&lt;&gt;"",G149&gt;=ZStart,G149&lt;=ZEnde)),"Ja","")</f>
        <v/>
      </c>
      <c r="O149" t="str">
        <f t="shared" si="4"/>
        <v/>
      </c>
      <c r="P149" s="7">
        <f t="shared" si="5"/>
        <v>1</v>
      </c>
      <c r="Q149" t="str">
        <f>IF(AND(Zeitraum-YEAR(D149)&gt;=Rentenalter,N149="Ja"),"Ja","")</f>
        <v/>
      </c>
      <c r="R149" t="str">
        <f>IF(AND(YEAR(F149)=Zeitraum,N149="Ja"),"Ja","")</f>
        <v/>
      </c>
    </row>
    <row r="150" spans="1:18" x14ac:dyDescent="0.2">
      <c r="A150">
        <v>3064</v>
      </c>
      <c r="B150" t="s">
        <v>36</v>
      </c>
      <c r="C150" t="s">
        <v>384</v>
      </c>
      <c r="D150" s="1">
        <v>33039</v>
      </c>
      <c r="E150" s="1">
        <v>41065</v>
      </c>
      <c r="H150" t="s">
        <v>56</v>
      </c>
      <c r="I150">
        <v>41000</v>
      </c>
      <c r="J150" t="s">
        <v>57</v>
      </c>
      <c r="K150" t="s">
        <v>58</v>
      </c>
      <c r="L150" t="s">
        <v>376</v>
      </c>
      <c r="M150" t="str">
        <f>IF(AND(E150&gt;=ZStart,E150&lt;=ZEnde),"Ja","")</f>
        <v>Ja</v>
      </c>
      <c r="N150" t="str">
        <f>IF(OR(AND(F150&lt;&gt;"",F150&gt;=ZStart,F150&lt;=ZEnde),AND(G150&lt;&gt;"",G150&gt;=ZStart,G150&lt;=ZEnde)),"Ja","")</f>
        <v/>
      </c>
      <c r="O150">
        <f t="shared" si="4"/>
        <v>7</v>
      </c>
      <c r="P150" s="7">
        <f t="shared" si="5"/>
        <v>0.58333333333333337</v>
      </c>
      <c r="Q150" t="str">
        <f>IF(AND(Zeitraum-YEAR(D150)&gt;=Rentenalter,N150="Ja"),"Ja","")</f>
        <v/>
      </c>
      <c r="R150" t="str">
        <f>IF(AND(YEAR(F150)=Zeitraum,N150="Ja"),"Ja","")</f>
        <v/>
      </c>
    </row>
    <row r="151" spans="1:18" x14ac:dyDescent="0.2">
      <c r="A151">
        <v>3065</v>
      </c>
      <c r="B151" t="s">
        <v>207</v>
      </c>
      <c r="C151" t="s">
        <v>385</v>
      </c>
      <c r="D151" s="1">
        <v>30837</v>
      </c>
      <c r="E151" s="1">
        <v>40325</v>
      </c>
      <c r="G151" s="1">
        <v>41274</v>
      </c>
      <c r="H151" t="s">
        <v>56</v>
      </c>
      <c r="I151">
        <v>41000</v>
      </c>
      <c r="J151" t="s">
        <v>57</v>
      </c>
      <c r="K151" t="s">
        <v>58</v>
      </c>
      <c r="L151" t="s">
        <v>386</v>
      </c>
      <c r="M151" t="str">
        <f>IF(AND(E151&gt;=ZStart,E151&lt;=ZEnde),"Ja","")</f>
        <v/>
      </c>
      <c r="N151" t="str">
        <f>IF(OR(AND(F151&lt;&gt;"",F151&gt;=ZStart,F151&lt;=ZEnde),AND(G151&lt;&gt;"",G151&gt;=ZStart,G151&lt;=ZEnde)),"Ja","")</f>
        <v>Ja</v>
      </c>
      <c r="O151">
        <f t="shared" si="4"/>
        <v>12</v>
      </c>
      <c r="P151" s="7">
        <f t="shared" si="5"/>
        <v>1</v>
      </c>
      <c r="Q151" t="str">
        <f>IF(AND(Zeitraum-YEAR(D151)&gt;=Rentenalter,N151="Ja"),"Ja","")</f>
        <v/>
      </c>
      <c r="R151" t="str">
        <f>IF(AND(YEAR(F151)=Zeitraum,N151="Ja"),"Ja","")</f>
        <v/>
      </c>
    </row>
    <row r="152" spans="1:18" x14ac:dyDescent="0.2">
      <c r="A152">
        <v>3068</v>
      </c>
      <c r="B152" t="s">
        <v>387</v>
      </c>
      <c r="C152" t="s">
        <v>388</v>
      </c>
      <c r="D152" s="1">
        <v>30528</v>
      </c>
      <c r="E152" s="1">
        <v>40747</v>
      </c>
      <c r="H152" t="s">
        <v>56</v>
      </c>
      <c r="I152">
        <v>41000</v>
      </c>
      <c r="J152" t="s">
        <v>57</v>
      </c>
      <c r="K152" t="s">
        <v>58</v>
      </c>
      <c r="L152" t="s">
        <v>223</v>
      </c>
      <c r="M152" t="str">
        <f>IF(AND(E152&gt;=ZStart,E152&lt;=ZEnde),"Ja","")</f>
        <v/>
      </c>
      <c r="N152" t="str">
        <f>IF(OR(AND(F152&lt;&gt;"",F152&gt;=ZStart,F152&lt;=ZEnde),AND(G152&lt;&gt;"",G152&gt;=ZStart,G152&lt;=ZEnde)),"Ja","")</f>
        <v/>
      </c>
      <c r="O152" t="str">
        <f t="shared" si="4"/>
        <v/>
      </c>
      <c r="P152" s="7">
        <f t="shared" si="5"/>
        <v>1</v>
      </c>
      <c r="Q152" t="str">
        <f>IF(AND(Zeitraum-YEAR(D152)&gt;=Rentenalter,N152="Ja"),"Ja","")</f>
        <v/>
      </c>
      <c r="R152" t="str">
        <f>IF(AND(YEAR(F152)=Zeitraum,N152="Ja"),"Ja","")</f>
        <v/>
      </c>
    </row>
    <row r="153" spans="1:18" x14ac:dyDescent="0.2">
      <c r="A153">
        <v>3071</v>
      </c>
      <c r="B153" t="s">
        <v>18</v>
      </c>
      <c r="C153" t="s">
        <v>389</v>
      </c>
      <c r="D153" s="1">
        <v>31912</v>
      </c>
      <c r="E153" s="1">
        <v>40307</v>
      </c>
      <c r="H153" t="s">
        <v>199</v>
      </c>
      <c r="I153">
        <v>26000</v>
      </c>
      <c r="J153" t="s">
        <v>200</v>
      </c>
      <c r="K153" t="s">
        <v>201</v>
      </c>
      <c r="L153" t="s">
        <v>361</v>
      </c>
      <c r="M153" t="str">
        <f>IF(AND(E153&gt;=ZStart,E153&lt;=ZEnde),"Ja","")</f>
        <v/>
      </c>
      <c r="N153" t="str">
        <f>IF(OR(AND(F153&lt;&gt;"",F153&gt;=ZStart,F153&lt;=ZEnde),AND(G153&lt;&gt;"",G153&gt;=ZStart,G153&lt;=ZEnde)),"Ja","")</f>
        <v/>
      </c>
      <c r="O153" t="str">
        <f t="shared" si="4"/>
        <v/>
      </c>
      <c r="P153" s="7">
        <f t="shared" si="5"/>
        <v>1</v>
      </c>
      <c r="Q153" t="str">
        <f>IF(AND(Zeitraum-YEAR(D153)&gt;=Rentenalter,N153="Ja"),"Ja","")</f>
        <v/>
      </c>
      <c r="R153" t="str">
        <f>IF(AND(YEAR(F153)=Zeitraum,N153="Ja"),"Ja","")</f>
        <v/>
      </c>
    </row>
    <row r="154" spans="1:18" x14ac:dyDescent="0.2">
      <c r="A154">
        <v>3072</v>
      </c>
      <c r="B154" t="s">
        <v>18</v>
      </c>
      <c r="C154" t="s">
        <v>390</v>
      </c>
      <c r="D154" s="1">
        <v>28120</v>
      </c>
      <c r="E154" s="1">
        <v>37610</v>
      </c>
      <c r="H154" t="s">
        <v>220</v>
      </c>
      <c r="I154">
        <v>46000</v>
      </c>
      <c r="J154" t="s">
        <v>221</v>
      </c>
      <c r="K154" t="s">
        <v>222</v>
      </c>
      <c r="L154" t="s">
        <v>391</v>
      </c>
      <c r="M154" t="str">
        <f>IF(AND(E154&gt;=ZStart,E154&lt;=ZEnde),"Ja","")</f>
        <v/>
      </c>
      <c r="N154" t="str">
        <f>IF(OR(AND(F154&lt;&gt;"",F154&gt;=ZStart,F154&lt;=ZEnde),AND(G154&lt;&gt;"",G154&gt;=ZStart,G154&lt;=ZEnde)),"Ja","")</f>
        <v/>
      </c>
      <c r="O154" t="str">
        <f t="shared" si="4"/>
        <v/>
      </c>
      <c r="P154" s="7">
        <f t="shared" si="5"/>
        <v>1</v>
      </c>
      <c r="Q154" t="str">
        <f>IF(AND(Zeitraum-YEAR(D154)&gt;=Rentenalter,N154="Ja"),"Ja","")</f>
        <v/>
      </c>
      <c r="R154" t="str">
        <f>IF(AND(YEAR(F154)=Zeitraum,N154="Ja"),"Ja","")</f>
        <v/>
      </c>
    </row>
    <row r="155" spans="1:18" x14ac:dyDescent="0.2">
      <c r="A155">
        <v>3073</v>
      </c>
      <c r="B155" t="s">
        <v>36</v>
      </c>
      <c r="C155" t="s">
        <v>392</v>
      </c>
      <c r="D155" s="1">
        <v>32972</v>
      </c>
      <c r="E155" s="1">
        <v>40636</v>
      </c>
      <c r="H155" t="s">
        <v>220</v>
      </c>
      <c r="I155">
        <v>46000</v>
      </c>
      <c r="J155" t="s">
        <v>221</v>
      </c>
      <c r="K155" t="s">
        <v>222</v>
      </c>
      <c r="L155" t="s">
        <v>353</v>
      </c>
      <c r="M155" t="str">
        <f>IF(AND(E155&gt;=ZStart,E155&lt;=ZEnde),"Ja","")</f>
        <v/>
      </c>
      <c r="N155" t="str">
        <f>IF(OR(AND(F155&lt;&gt;"",F155&gt;=ZStart,F155&lt;=ZEnde),AND(G155&lt;&gt;"",G155&gt;=ZStart,G155&lt;=ZEnde)),"Ja","")</f>
        <v/>
      </c>
      <c r="O155" t="str">
        <f t="shared" si="4"/>
        <v/>
      </c>
      <c r="P155" s="7">
        <f t="shared" si="5"/>
        <v>1</v>
      </c>
      <c r="Q155" t="str">
        <f>IF(AND(Zeitraum-YEAR(D155)&gt;=Rentenalter,N155="Ja"),"Ja","")</f>
        <v/>
      </c>
      <c r="R155" t="str">
        <f>IF(AND(YEAR(F155)=Zeitraum,N155="Ja"),"Ja","")</f>
        <v/>
      </c>
    </row>
    <row r="156" spans="1:18" x14ac:dyDescent="0.2">
      <c r="A156">
        <v>3074</v>
      </c>
      <c r="B156" t="s">
        <v>187</v>
      </c>
      <c r="C156" t="s">
        <v>393</v>
      </c>
      <c r="D156" s="1">
        <v>24003</v>
      </c>
      <c r="E156" s="1">
        <v>35318</v>
      </c>
      <c r="H156" t="s">
        <v>20</v>
      </c>
      <c r="I156">
        <v>25000</v>
      </c>
      <c r="J156" t="s">
        <v>21</v>
      </c>
      <c r="K156" t="s">
        <v>22</v>
      </c>
      <c r="L156" t="s">
        <v>394</v>
      </c>
      <c r="M156" t="str">
        <f>IF(AND(E156&gt;=ZStart,E156&lt;=ZEnde),"Ja","")</f>
        <v/>
      </c>
      <c r="N156" t="str">
        <f>IF(OR(AND(F156&lt;&gt;"",F156&gt;=ZStart,F156&lt;=ZEnde),AND(G156&lt;&gt;"",G156&gt;=ZStart,G156&lt;=ZEnde)),"Ja","")</f>
        <v/>
      </c>
      <c r="O156" t="str">
        <f t="shared" si="4"/>
        <v/>
      </c>
      <c r="P156" s="7">
        <f t="shared" si="5"/>
        <v>1</v>
      </c>
      <c r="Q156" t="str">
        <f>IF(AND(Zeitraum-YEAR(D156)&gt;=Rentenalter,N156="Ja"),"Ja","")</f>
        <v/>
      </c>
      <c r="R156" t="str">
        <f>IF(AND(YEAR(F156)=Zeitraum,N156="Ja"),"Ja","")</f>
        <v/>
      </c>
    </row>
    <row r="157" spans="1:18" x14ac:dyDescent="0.2">
      <c r="A157">
        <v>3075</v>
      </c>
      <c r="B157" t="s">
        <v>232</v>
      </c>
      <c r="C157" t="s">
        <v>395</v>
      </c>
      <c r="D157" s="1">
        <v>29097</v>
      </c>
      <c r="E157" s="1">
        <v>36762</v>
      </c>
      <c r="H157" t="s">
        <v>199</v>
      </c>
      <c r="I157">
        <v>26000</v>
      </c>
      <c r="J157" t="s">
        <v>200</v>
      </c>
      <c r="K157" t="s">
        <v>201</v>
      </c>
      <c r="L157" t="s">
        <v>268</v>
      </c>
      <c r="M157" t="str">
        <f>IF(AND(E157&gt;=ZStart,E157&lt;=ZEnde),"Ja","")</f>
        <v/>
      </c>
      <c r="N157" t="str">
        <f>IF(OR(AND(F157&lt;&gt;"",F157&gt;=ZStart,F157&lt;=ZEnde),AND(G157&lt;&gt;"",G157&gt;=ZStart,G157&lt;=ZEnde)),"Ja","")</f>
        <v/>
      </c>
      <c r="O157" t="str">
        <f t="shared" si="4"/>
        <v/>
      </c>
      <c r="P157" s="7">
        <f t="shared" si="5"/>
        <v>1</v>
      </c>
      <c r="Q157" t="str">
        <f>IF(AND(Zeitraum-YEAR(D157)&gt;=Rentenalter,N157="Ja"),"Ja","")</f>
        <v/>
      </c>
      <c r="R157" t="str">
        <f>IF(AND(YEAR(F157)=Zeitraum,N157="Ja"),"Ja","")</f>
        <v/>
      </c>
    </row>
    <row r="158" spans="1:18" x14ac:dyDescent="0.2">
      <c r="A158">
        <v>3076</v>
      </c>
      <c r="B158" t="s">
        <v>232</v>
      </c>
      <c r="C158" t="s">
        <v>396</v>
      </c>
      <c r="D158" s="1">
        <v>22683</v>
      </c>
      <c r="E158" s="1">
        <v>35463</v>
      </c>
      <c r="H158" t="s">
        <v>225</v>
      </c>
      <c r="I158">
        <v>43000</v>
      </c>
      <c r="J158" t="s">
        <v>226</v>
      </c>
      <c r="K158" t="s">
        <v>227</v>
      </c>
      <c r="L158" t="s">
        <v>397</v>
      </c>
      <c r="M158" t="str">
        <f>IF(AND(E158&gt;=ZStart,E158&lt;=ZEnde),"Ja","")</f>
        <v/>
      </c>
      <c r="N158" t="str">
        <f>IF(OR(AND(F158&lt;&gt;"",F158&gt;=ZStart,F158&lt;=ZEnde),AND(G158&lt;&gt;"",G158&gt;=ZStart,G158&lt;=ZEnde)),"Ja","")</f>
        <v/>
      </c>
      <c r="O158" t="str">
        <f t="shared" si="4"/>
        <v/>
      </c>
      <c r="P158" s="7">
        <f t="shared" si="5"/>
        <v>1</v>
      </c>
      <c r="Q158" t="str">
        <f>IF(AND(Zeitraum-YEAR(D158)&gt;=Rentenalter,N158="Ja"),"Ja","")</f>
        <v/>
      </c>
      <c r="R158" t="str">
        <f>IF(AND(YEAR(F158)=Zeitraum,N158="Ja"),"Ja","")</f>
        <v/>
      </c>
    </row>
    <row r="159" spans="1:18" x14ac:dyDescent="0.2">
      <c r="A159">
        <v>3078</v>
      </c>
      <c r="B159" t="s">
        <v>207</v>
      </c>
      <c r="C159" t="s">
        <v>398</v>
      </c>
      <c r="D159" s="1">
        <v>31305</v>
      </c>
      <c r="E159" s="1">
        <v>40430</v>
      </c>
      <c r="H159" t="s">
        <v>199</v>
      </c>
      <c r="I159">
        <v>26000</v>
      </c>
      <c r="J159" t="s">
        <v>200</v>
      </c>
      <c r="K159" t="s">
        <v>201</v>
      </c>
      <c r="L159" t="s">
        <v>322</v>
      </c>
      <c r="M159" t="str">
        <f>IF(AND(E159&gt;=ZStart,E159&lt;=ZEnde),"Ja","")</f>
        <v/>
      </c>
      <c r="N159" t="str">
        <f>IF(OR(AND(F159&lt;&gt;"",F159&gt;=ZStart,F159&lt;=ZEnde),AND(G159&lt;&gt;"",G159&gt;=ZStart,G159&lt;=ZEnde)),"Ja","")</f>
        <v/>
      </c>
      <c r="O159" t="str">
        <f t="shared" si="4"/>
        <v/>
      </c>
      <c r="P159" s="7">
        <f t="shared" si="5"/>
        <v>1</v>
      </c>
      <c r="Q159" t="str">
        <f>IF(AND(Zeitraum-YEAR(D159)&gt;=Rentenalter,N159="Ja"),"Ja","")</f>
        <v/>
      </c>
      <c r="R159" t="str">
        <f>IF(AND(YEAR(F159)=Zeitraum,N159="Ja"),"Ja","")</f>
        <v/>
      </c>
    </row>
    <row r="160" spans="1:18" x14ac:dyDescent="0.2">
      <c r="A160">
        <v>3079</v>
      </c>
      <c r="B160" t="s">
        <v>48</v>
      </c>
      <c r="C160" t="s">
        <v>398</v>
      </c>
      <c r="D160" s="1">
        <v>32842</v>
      </c>
      <c r="E160" s="1">
        <v>40868</v>
      </c>
      <c r="F160" s="1">
        <v>41156</v>
      </c>
      <c r="H160" t="s">
        <v>199</v>
      </c>
      <c r="I160">
        <v>26000</v>
      </c>
      <c r="J160" t="s">
        <v>200</v>
      </c>
      <c r="K160" t="s">
        <v>201</v>
      </c>
      <c r="L160" t="s">
        <v>399</v>
      </c>
      <c r="M160" t="str">
        <f>IF(AND(E160&gt;=ZStart,E160&lt;=ZEnde),"Ja","")</f>
        <v/>
      </c>
      <c r="N160" t="str">
        <f>IF(OR(AND(F160&lt;&gt;"",F160&gt;=ZStart,F160&lt;=ZEnde),AND(G160&lt;&gt;"",G160&gt;=ZStart,G160&lt;=ZEnde)),"Ja","")</f>
        <v>Ja</v>
      </c>
      <c r="O160">
        <f t="shared" si="4"/>
        <v>9</v>
      </c>
      <c r="P160" s="7">
        <f t="shared" si="5"/>
        <v>0.75</v>
      </c>
      <c r="Q160" t="str">
        <f>IF(AND(Zeitraum-YEAR(D160)&gt;=Rentenalter,N160="Ja"),"Ja","")</f>
        <v/>
      </c>
      <c r="R160" t="str">
        <f>IF(AND(YEAR(F160)=Zeitraum,N160="Ja"),"Ja","")</f>
        <v>Ja</v>
      </c>
    </row>
    <row r="161" spans="1:18" x14ac:dyDescent="0.2">
      <c r="A161">
        <v>3083</v>
      </c>
      <c r="B161" t="s">
        <v>48</v>
      </c>
      <c r="C161" t="s">
        <v>400</v>
      </c>
      <c r="D161" s="1">
        <v>32598</v>
      </c>
      <c r="E161" s="1">
        <v>39528</v>
      </c>
      <c r="H161" t="s">
        <v>199</v>
      </c>
      <c r="I161">
        <v>26000</v>
      </c>
      <c r="J161" t="s">
        <v>200</v>
      </c>
      <c r="K161" t="s">
        <v>201</v>
      </c>
      <c r="L161" t="s">
        <v>401</v>
      </c>
      <c r="M161" t="str">
        <f>IF(AND(E161&gt;=ZStart,E161&lt;=ZEnde),"Ja","")</f>
        <v/>
      </c>
      <c r="N161" t="str">
        <f>IF(OR(AND(F161&lt;&gt;"",F161&gt;=ZStart,F161&lt;=ZEnde),AND(G161&lt;&gt;"",G161&gt;=ZStart,G161&lt;=ZEnde)),"Ja","")</f>
        <v/>
      </c>
      <c r="O161" t="str">
        <f t="shared" si="4"/>
        <v/>
      </c>
      <c r="P161" s="7">
        <f t="shared" si="5"/>
        <v>1</v>
      </c>
      <c r="Q161" t="str">
        <f>IF(AND(Zeitraum-YEAR(D161)&gt;=Rentenalter,N161="Ja"),"Ja","")</f>
        <v/>
      </c>
      <c r="R161" t="str">
        <f>IF(AND(YEAR(F161)=Zeitraum,N161="Ja"),"Ja","")</f>
        <v/>
      </c>
    </row>
    <row r="162" spans="1:18" x14ac:dyDescent="0.2">
      <c r="A162">
        <v>3084</v>
      </c>
      <c r="B162" t="s">
        <v>97</v>
      </c>
      <c r="C162" t="s">
        <v>402</v>
      </c>
      <c r="D162" s="1">
        <v>32917</v>
      </c>
      <c r="E162" s="1">
        <v>40948</v>
      </c>
      <c r="H162" t="s">
        <v>56</v>
      </c>
      <c r="I162">
        <v>41000</v>
      </c>
      <c r="J162" t="s">
        <v>57</v>
      </c>
      <c r="K162" t="s">
        <v>58</v>
      </c>
      <c r="L162" t="s">
        <v>223</v>
      </c>
      <c r="M162" t="str">
        <f>IF(AND(E162&gt;=ZStart,E162&lt;=ZEnde),"Ja","")</f>
        <v>Ja</v>
      </c>
      <c r="N162" t="str">
        <f>IF(OR(AND(F162&lt;&gt;"",F162&gt;=ZStart,F162&lt;=ZEnde),AND(G162&lt;&gt;"",G162&gt;=ZStart,G162&lt;=ZEnde)),"Ja","")</f>
        <v/>
      </c>
      <c r="O162">
        <f t="shared" si="4"/>
        <v>11</v>
      </c>
      <c r="P162" s="7">
        <f t="shared" si="5"/>
        <v>0.91666666666666663</v>
      </c>
      <c r="Q162" t="str">
        <f>IF(AND(Zeitraum-YEAR(D162)&gt;=Rentenalter,N162="Ja"),"Ja","")</f>
        <v/>
      </c>
      <c r="R162" t="str">
        <f>IF(AND(YEAR(F162)=Zeitraum,N162="Ja"),"Ja","")</f>
        <v/>
      </c>
    </row>
    <row r="163" spans="1:18" x14ac:dyDescent="0.2">
      <c r="A163">
        <v>3087</v>
      </c>
      <c r="B163" t="s">
        <v>197</v>
      </c>
      <c r="C163" t="s">
        <v>403</v>
      </c>
      <c r="D163" s="1">
        <v>31064</v>
      </c>
      <c r="E163" s="1">
        <v>40917</v>
      </c>
      <c r="H163" t="s">
        <v>38</v>
      </c>
      <c r="I163">
        <v>22030</v>
      </c>
      <c r="J163" t="s">
        <v>254</v>
      </c>
      <c r="K163" t="s">
        <v>40</v>
      </c>
      <c r="L163" t="s">
        <v>404</v>
      </c>
      <c r="M163" t="str">
        <f>IF(AND(E163&gt;=ZStart,E163&lt;=ZEnde),"Ja","")</f>
        <v>Ja</v>
      </c>
      <c r="N163" t="str">
        <f>IF(OR(AND(F163&lt;&gt;"",F163&gt;=ZStart,F163&lt;=ZEnde),AND(G163&lt;&gt;"",G163&gt;=ZStart,G163&lt;=ZEnde)),"Ja","")</f>
        <v/>
      </c>
      <c r="O163">
        <f t="shared" si="4"/>
        <v>12</v>
      </c>
      <c r="P163" s="7">
        <f t="shared" si="5"/>
        <v>1</v>
      </c>
      <c r="Q163" t="str">
        <f>IF(AND(Zeitraum-YEAR(D163)&gt;=Rentenalter,N163="Ja"),"Ja","")</f>
        <v/>
      </c>
      <c r="R163" t="str">
        <f>IF(AND(YEAR(F163)=Zeitraum,N163="Ja"),"Ja","")</f>
        <v/>
      </c>
    </row>
    <row r="164" spans="1:18" x14ac:dyDescent="0.2">
      <c r="A164">
        <v>3085</v>
      </c>
      <c r="B164" t="s">
        <v>359</v>
      </c>
      <c r="C164" t="s">
        <v>403</v>
      </c>
      <c r="D164" s="1">
        <v>27810</v>
      </c>
      <c r="E164" s="1">
        <v>40954</v>
      </c>
      <c r="H164" t="s">
        <v>56</v>
      </c>
      <c r="I164">
        <v>41000</v>
      </c>
      <c r="J164" t="s">
        <v>57</v>
      </c>
      <c r="K164" t="s">
        <v>58</v>
      </c>
      <c r="L164" t="s">
        <v>295</v>
      </c>
      <c r="M164" t="str">
        <f>IF(AND(E164&gt;=ZStart,E164&lt;=ZEnde),"Ja","")</f>
        <v>Ja</v>
      </c>
      <c r="N164" t="str">
        <f>IF(OR(AND(F164&lt;&gt;"",F164&gt;=ZStart,F164&lt;=ZEnde),AND(G164&lt;&gt;"",G164&gt;=ZStart,G164&lt;=ZEnde)),"Ja","")</f>
        <v/>
      </c>
      <c r="O164">
        <f t="shared" si="4"/>
        <v>11</v>
      </c>
      <c r="P164" s="7">
        <f t="shared" si="5"/>
        <v>0.91666666666666663</v>
      </c>
      <c r="Q164" t="str">
        <f>IF(AND(Zeitraum-YEAR(D164)&gt;=Rentenalter,N164="Ja"),"Ja","")</f>
        <v/>
      </c>
      <c r="R164" t="str">
        <f>IF(AND(YEAR(F164)=Zeitraum,N164="Ja"),"Ja","")</f>
        <v/>
      </c>
    </row>
    <row r="165" spans="1:18" x14ac:dyDescent="0.2">
      <c r="A165">
        <v>3090</v>
      </c>
      <c r="B165" t="s">
        <v>18</v>
      </c>
      <c r="C165" t="s">
        <v>405</v>
      </c>
      <c r="D165" s="1">
        <v>30974</v>
      </c>
      <c r="E165" s="1">
        <v>39369</v>
      </c>
      <c r="H165" t="s">
        <v>220</v>
      </c>
      <c r="I165">
        <v>46000</v>
      </c>
      <c r="J165" t="s">
        <v>221</v>
      </c>
      <c r="K165" t="s">
        <v>222</v>
      </c>
      <c r="L165" t="s">
        <v>406</v>
      </c>
      <c r="M165" t="str">
        <f>IF(AND(E165&gt;=ZStart,E165&lt;=ZEnde),"Ja","")</f>
        <v/>
      </c>
      <c r="N165" t="str">
        <f>IF(OR(AND(F165&lt;&gt;"",F165&gt;=ZStart,F165&lt;=ZEnde),AND(G165&lt;&gt;"",G165&gt;=ZStart,G165&lt;=ZEnde)),"Ja","")</f>
        <v/>
      </c>
      <c r="O165" t="str">
        <f t="shared" si="4"/>
        <v/>
      </c>
      <c r="P165" s="7">
        <f t="shared" si="5"/>
        <v>1</v>
      </c>
      <c r="Q165" t="str">
        <f>IF(AND(Zeitraum-YEAR(D165)&gt;=Rentenalter,N165="Ja"),"Ja","")</f>
        <v/>
      </c>
      <c r="R165" t="str">
        <f>IF(AND(YEAR(F165)=Zeitraum,N165="Ja"),"Ja","")</f>
        <v/>
      </c>
    </row>
    <row r="166" spans="1:18" x14ac:dyDescent="0.2">
      <c r="A166">
        <v>3093</v>
      </c>
      <c r="B166" t="s">
        <v>18</v>
      </c>
      <c r="C166" t="s">
        <v>407</v>
      </c>
      <c r="D166" s="1">
        <v>30622</v>
      </c>
      <c r="E166" s="1">
        <v>40112</v>
      </c>
      <c r="H166" t="s">
        <v>20</v>
      </c>
      <c r="I166">
        <v>25000</v>
      </c>
      <c r="J166" t="s">
        <v>21</v>
      </c>
      <c r="K166" t="s">
        <v>22</v>
      </c>
      <c r="L166" t="s">
        <v>329</v>
      </c>
      <c r="M166" t="str">
        <f>IF(AND(E166&gt;=ZStart,E166&lt;=ZEnde),"Ja","")</f>
        <v/>
      </c>
      <c r="N166" t="str">
        <f>IF(OR(AND(F166&lt;&gt;"",F166&gt;=ZStart,F166&lt;=ZEnde),AND(G166&lt;&gt;"",G166&gt;=ZStart,G166&lt;=ZEnde)),"Ja","")</f>
        <v/>
      </c>
      <c r="O166" t="str">
        <f t="shared" si="4"/>
        <v/>
      </c>
      <c r="P166" s="7">
        <f t="shared" si="5"/>
        <v>1</v>
      </c>
      <c r="Q166" t="str">
        <f>IF(AND(Zeitraum-YEAR(D166)&gt;=Rentenalter,N166="Ja"),"Ja","")</f>
        <v/>
      </c>
      <c r="R166" t="str">
        <f>IF(AND(YEAR(F166)=Zeitraum,N166="Ja"),"Ja","")</f>
        <v/>
      </c>
    </row>
    <row r="167" spans="1:18" x14ac:dyDescent="0.2">
      <c r="A167">
        <v>3092</v>
      </c>
      <c r="B167" t="s">
        <v>408</v>
      </c>
      <c r="C167" t="s">
        <v>407</v>
      </c>
      <c r="D167" s="1">
        <v>32453</v>
      </c>
      <c r="E167" s="1">
        <v>40115</v>
      </c>
      <c r="H167" t="s">
        <v>199</v>
      </c>
      <c r="I167">
        <v>26000</v>
      </c>
      <c r="J167" t="s">
        <v>200</v>
      </c>
      <c r="K167" t="s">
        <v>201</v>
      </c>
      <c r="L167" t="s">
        <v>409</v>
      </c>
      <c r="M167" t="str">
        <f>IF(AND(E167&gt;=ZStart,E167&lt;=ZEnde),"Ja","")</f>
        <v/>
      </c>
      <c r="N167" t="str">
        <f>IF(OR(AND(F167&lt;&gt;"",F167&gt;=ZStart,F167&lt;=ZEnde),AND(G167&lt;&gt;"",G167&gt;=ZStart,G167&lt;=ZEnde)),"Ja","")</f>
        <v/>
      </c>
      <c r="O167" t="str">
        <f t="shared" si="4"/>
        <v/>
      </c>
      <c r="P167" s="7">
        <f t="shared" si="5"/>
        <v>1</v>
      </c>
      <c r="Q167" t="str">
        <f>IF(AND(Zeitraum-YEAR(D167)&gt;=Rentenalter,N167="Ja"),"Ja","")</f>
        <v/>
      </c>
      <c r="R167" t="str">
        <f>IF(AND(YEAR(F167)=Zeitraum,N167="Ja"),"Ja","")</f>
        <v/>
      </c>
    </row>
    <row r="168" spans="1:18" x14ac:dyDescent="0.2">
      <c r="A168">
        <v>3095</v>
      </c>
      <c r="B168" t="s">
        <v>163</v>
      </c>
      <c r="C168" t="s">
        <v>410</v>
      </c>
      <c r="D168" s="1">
        <v>29026</v>
      </c>
      <c r="E168" s="1">
        <v>41061</v>
      </c>
      <c r="H168" t="s">
        <v>38</v>
      </c>
      <c r="I168">
        <v>22030</v>
      </c>
      <c r="J168" t="s">
        <v>254</v>
      </c>
      <c r="K168" t="s">
        <v>40</v>
      </c>
      <c r="L168" t="s">
        <v>411</v>
      </c>
      <c r="M168" t="str">
        <f>IF(AND(E168&gt;=ZStart,E168&lt;=ZEnde),"Ja","")</f>
        <v>Ja</v>
      </c>
      <c r="N168" t="str">
        <f>IF(OR(AND(F168&lt;&gt;"",F168&gt;=ZStart,F168&lt;=ZEnde),AND(G168&lt;&gt;"",G168&gt;=ZStart,G168&lt;=ZEnde)),"Ja","")</f>
        <v/>
      </c>
      <c r="O168">
        <f t="shared" si="4"/>
        <v>7</v>
      </c>
      <c r="P168" s="7">
        <f t="shared" si="5"/>
        <v>0.58333333333333337</v>
      </c>
      <c r="Q168" t="str">
        <f>IF(AND(Zeitraum-YEAR(D168)&gt;=Rentenalter,N168="Ja"),"Ja","")</f>
        <v/>
      </c>
      <c r="R168" t="str">
        <f>IF(AND(YEAR(F168)=Zeitraum,N168="Ja"),"Ja","")</f>
        <v/>
      </c>
    </row>
    <row r="169" spans="1:18" x14ac:dyDescent="0.2">
      <c r="A169">
        <v>3096</v>
      </c>
      <c r="B169" t="s">
        <v>163</v>
      </c>
      <c r="C169" t="s">
        <v>412</v>
      </c>
      <c r="D169" s="1">
        <v>33292</v>
      </c>
      <c r="E169" s="1">
        <v>40954</v>
      </c>
      <c r="H169" t="s">
        <v>38</v>
      </c>
      <c r="I169">
        <v>22030</v>
      </c>
      <c r="J169" t="s">
        <v>254</v>
      </c>
      <c r="K169" t="s">
        <v>40</v>
      </c>
      <c r="L169" t="s">
        <v>404</v>
      </c>
      <c r="M169" t="str">
        <f>IF(AND(E169&gt;=ZStart,E169&lt;=ZEnde),"Ja","")</f>
        <v>Ja</v>
      </c>
      <c r="N169" t="str">
        <f>IF(OR(AND(F169&lt;&gt;"",F169&gt;=ZStart,F169&lt;=ZEnde),AND(G169&lt;&gt;"",G169&gt;=ZStart,G169&lt;=ZEnde)),"Ja","")</f>
        <v/>
      </c>
      <c r="O169">
        <f t="shared" si="4"/>
        <v>11</v>
      </c>
      <c r="P169" s="7">
        <f t="shared" si="5"/>
        <v>0.91666666666666663</v>
      </c>
      <c r="Q169" t="str">
        <f>IF(AND(Zeitraum-YEAR(D169)&gt;=Rentenalter,N169="Ja"),"Ja","")</f>
        <v/>
      </c>
      <c r="R169" t="str">
        <f>IF(AND(YEAR(F169)=Zeitraum,N169="Ja"),"Ja","")</f>
        <v/>
      </c>
    </row>
    <row r="170" spans="1:18" x14ac:dyDescent="0.2">
      <c r="A170">
        <v>3099</v>
      </c>
      <c r="B170" t="s">
        <v>413</v>
      </c>
      <c r="C170" t="s">
        <v>412</v>
      </c>
      <c r="D170" s="1">
        <v>29305</v>
      </c>
      <c r="E170" s="1">
        <v>39160</v>
      </c>
      <c r="H170" t="s">
        <v>56</v>
      </c>
      <c r="I170">
        <v>41000</v>
      </c>
      <c r="J170" t="s">
        <v>57</v>
      </c>
      <c r="K170" t="s">
        <v>58</v>
      </c>
      <c r="L170" t="s">
        <v>355</v>
      </c>
      <c r="M170" t="str">
        <f>IF(AND(E170&gt;=ZStart,E170&lt;=ZEnde),"Ja","")</f>
        <v/>
      </c>
      <c r="N170" t="str">
        <f>IF(OR(AND(F170&lt;&gt;"",F170&gt;=ZStart,F170&lt;=ZEnde),AND(G170&lt;&gt;"",G170&gt;=ZStart,G170&lt;=ZEnde)),"Ja","")</f>
        <v/>
      </c>
      <c r="O170" t="str">
        <f t="shared" si="4"/>
        <v/>
      </c>
      <c r="P170" s="7">
        <f t="shared" si="5"/>
        <v>1</v>
      </c>
      <c r="Q170" t="str">
        <f>IF(AND(Zeitraum-YEAR(D170)&gt;=Rentenalter,N170="Ja"),"Ja","")</f>
        <v/>
      </c>
      <c r="R170" t="str">
        <f>IF(AND(YEAR(F170)=Zeitraum,N170="Ja"),"Ja","")</f>
        <v/>
      </c>
    </row>
    <row r="171" spans="1:18" x14ac:dyDescent="0.2">
      <c r="A171">
        <v>3100</v>
      </c>
      <c r="B171" t="s">
        <v>18</v>
      </c>
      <c r="C171" t="s">
        <v>414</v>
      </c>
      <c r="D171" s="1">
        <v>30411</v>
      </c>
      <c r="E171" s="1">
        <v>38441</v>
      </c>
      <c r="H171" t="s">
        <v>56</v>
      </c>
      <c r="I171">
        <v>41000</v>
      </c>
      <c r="J171" t="s">
        <v>57</v>
      </c>
      <c r="K171" t="s">
        <v>58</v>
      </c>
      <c r="L171" t="s">
        <v>415</v>
      </c>
      <c r="M171" t="str">
        <f>IF(AND(E171&gt;=ZStart,E171&lt;=ZEnde),"Ja","")</f>
        <v/>
      </c>
      <c r="N171" t="str">
        <f>IF(OR(AND(F171&lt;&gt;"",F171&gt;=ZStart,F171&lt;=ZEnde),AND(G171&lt;&gt;"",G171&gt;=ZStart,G171&lt;=ZEnde)),"Ja","")</f>
        <v/>
      </c>
      <c r="O171" t="str">
        <f t="shared" si="4"/>
        <v/>
      </c>
      <c r="P171" s="7">
        <f t="shared" si="5"/>
        <v>1</v>
      </c>
      <c r="Q171" t="str">
        <f>IF(AND(Zeitraum-YEAR(D171)&gt;=Rentenalter,N171="Ja"),"Ja","")</f>
        <v/>
      </c>
      <c r="R171" t="str">
        <f>IF(AND(YEAR(F171)=Zeitraum,N171="Ja"),"Ja","")</f>
        <v/>
      </c>
    </row>
    <row r="172" spans="1:18" x14ac:dyDescent="0.2">
      <c r="A172">
        <v>3101</v>
      </c>
      <c r="B172" t="s">
        <v>187</v>
      </c>
      <c r="C172" t="s">
        <v>416</v>
      </c>
      <c r="D172" s="1">
        <v>31690</v>
      </c>
      <c r="E172" s="1">
        <v>40815</v>
      </c>
      <c r="H172" t="s">
        <v>44</v>
      </c>
      <c r="I172">
        <v>48000</v>
      </c>
      <c r="J172" t="s">
        <v>45</v>
      </c>
      <c r="K172" t="s">
        <v>114</v>
      </c>
      <c r="L172" t="s">
        <v>417</v>
      </c>
      <c r="M172" t="str">
        <f>IF(AND(E172&gt;=ZStart,E172&lt;=ZEnde),"Ja","")</f>
        <v/>
      </c>
      <c r="N172" t="str">
        <f>IF(OR(AND(F172&lt;&gt;"",F172&gt;=ZStart,F172&lt;=ZEnde),AND(G172&lt;&gt;"",G172&gt;=ZStart,G172&lt;=ZEnde)),"Ja","")</f>
        <v/>
      </c>
      <c r="O172" t="str">
        <f t="shared" si="4"/>
        <v/>
      </c>
      <c r="P172" s="7">
        <f t="shared" si="5"/>
        <v>1</v>
      </c>
      <c r="Q172" t="str">
        <f>IF(AND(Zeitraum-YEAR(D172)&gt;=Rentenalter,N172="Ja"),"Ja","")</f>
        <v/>
      </c>
      <c r="R172" t="str">
        <f>IF(AND(YEAR(F172)=Zeitraum,N172="Ja"),"Ja","")</f>
        <v/>
      </c>
    </row>
    <row r="173" spans="1:18" x14ac:dyDescent="0.2">
      <c r="A173">
        <v>3102</v>
      </c>
      <c r="B173" t="s">
        <v>163</v>
      </c>
      <c r="C173" t="s">
        <v>416</v>
      </c>
      <c r="D173" s="1">
        <v>30310</v>
      </c>
      <c r="E173" s="1">
        <v>37245</v>
      </c>
      <c r="H173" t="s">
        <v>220</v>
      </c>
      <c r="I173">
        <v>46000</v>
      </c>
      <c r="J173" t="s">
        <v>221</v>
      </c>
      <c r="K173" t="s">
        <v>222</v>
      </c>
      <c r="L173" t="s">
        <v>353</v>
      </c>
      <c r="M173" t="str">
        <f>IF(AND(E173&gt;=ZStart,E173&lt;=ZEnde),"Ja","")</f>
        <v/>
      </c>
      <c r="N173" t="str">
        <f>IF(OR(AND(F173&lt;&gt;"",F173&gt;=ZStart,F173&lt;=ZEnde),AND(G173&lt;&gt;"",G173&gt;=ZStart,G173&lt;=ZEnde)),"Ja","")</f>
        <v/>
      </c>
      <c r="O173" t="str">
        <f t="shared" si="4"/>
        <v/>
      </c>
      <c r="P173" s="7">
        <f t="shared" si="5"/>
        <v>1</v>
      </c>
      <c r="Q173" t="str">
        <f>IF(AND(Zeitraum-YEAR(D173)&gt;=Rentenalter,N173="Ja"),"Ja","")</f>
        <v/>
      </c>
      <c r="R173" t="str">
        <f>IF(AND(YEAR(F173)=Zeitraum,N173="Ja"),"Ja","")</f>
        <v/>
      </c>
    </row>
    <row r="174" spans="1:18" x14ac:dyDescent="0.2">
      <c r="A174">
        <v>3103</v>
      </c>
      <c r="B174" t="s">
        <v>54</v>
      </c>
      <c r="C174" t="s">
        <v>418</v>
      </c>
      <c r="D174" s="1">
        <v>32785</v>
      </c>
      <c r="E174" s="1">
        <v>40816</v>
      </c>
      <c r="H174" t="s">
        <v>70</v>
      </c>
      <c r="I174">
        <v>44000</v>
      </c>
      <c r="J174" t="s">
        <v>71</v>
      </c>
      <c r="K174" t="s">
        <v>72</v>
      </c>
      <c r="L174" t="s">
        <v>419</v>
      </c>
      <c r="M174" t="str">
        <f>IF(AND(E174&gt;=ZStart,E174&lt;=ZEnde),"Ja","")</f>
        <v/>
      </c>
      <c r="N174" t="str">
        <f>IF(OR(AND(F174&lt;&gt;"",F174&gt;=ZStart,F174&lt;=ZEnde),AND(G174&lt;&gt;"",G174&gt;=ZStart,G174&lt;=ZEnde)),"Ja","")</f>
        <v/>
      </c>
      <c r="O174" t="str">
        <f t="shared" si="4"/>
        <v/>
      </c>
      <c r="P174" s="7">
        <f t="shared" si="5"/>
        <v>1</v>
      </c>
      <c r="Q174" t="str">
        <f>IF(AND(Zeitraum-YEAR(D174)&gt;=Rentenalter,N174="Ja"),"Ja","")</f>
        <v/>
      </c>
      <c r="R174" t="str">
        <f>IF(AND(YEAR(F174)=Zeitraum,N174="Ja"),"Ja","")</f>
        <v/>
      </c>
    </row>
    <row r="175" spans="1:18" x14ac:dyDescent="0.2">
      <c r="A175">
        <v>3104</v>
      </c>
      <c r="B175" t="s">
        <v>286</v>
      </c>
      <c r="C175" t="s">
        <v>420</v>
      </c>
      <c r="D175" s="1">
        <v>17827</v>
      </c>
      <c r="E175" s="1">
        <v>33157</v>
      </c>
      <c r="H175" t="s">
        <v>38</v>
      </c>
      <c r="I175">
        <v>22010</v>
      </c>
      <c r="J175" t="s">
        <v>39</v>
      </c>
      <c r="K175" t="s">
        <v>40</v>
      </c>
      <c r="L175" t="s">
        <v>421</v>
      </c>
      <c r="M175" t="str">
        <f>IF(AND(E175&gt;=ZStart,E175&lt;=ZEnde),"Ja","")</f>
        <v/>
      </c>
      <c r="N175" t="str">
        <f>IF(OR(AND(F175&lt;&gt;"",F175&gt;=ZStart,F175&lt;=ZEnde),AND(G175&lt;&gt;"",G175&gt;=ZStart,G175&lt;=ZEnde)),"Ja","")</f>
        <v/>
      </c>
      <c r="O175" t="str">
        <f t="shared" si="4"/>
        <v/>
      </c>
      <c r="P175" s="7">
        <f t="shared" si="5"/>
        <v>1</v>
      </c>
      <c r="Q175" t="str">
        <f>IF(AND(Zeitraum-YEAR(D175)&gt;=Rentenalter,N175="Ja"),"Ja","")</f>
        <v/>
      </c>
      <c r="R175" t="str">
        <f>IF(AND(YEAR(F175)=Zeitraum,N175="Ja"),"Ja","")</f>
        <v/>
      </c>
    </row>
    <row r="176" spans="1:18" x14ac:dyDescent="0.2">
      <c r="A176">
        <v>3108</v>
      </c>
      <c r="B176" t="s">
        <v>163</v>
      </c>
      <c r="C176" t="s">
        <v>422</v>
      </c>
      <c r="D176" s="1">
        <v>33849</v>
      </c>
      <c r="E176" s="1">
        <v>40778</v>
      </c>
      <c r="H176" t="s">
        <v>56</v>
      </c>
      <c r="I176">
        <v>41000</v>
      </c>
      <c r="J176" t="s">
        <v>57</v>
      </c>
      <c r="K176" t="s">
        <v>58</v>
      </c>
      <c r="L176" t="s">
        <v>378</v>
      </c>
      <c r="M176" t="str">
        <f>IF(AND(E176&gt;=ZStart,E176&lt;=ZEnde),"Ja","")</f>
        <v/>
      </c>
      <c r="N176" t="str">
        <f>IF(OR(AND(F176&lt;&gt;"",F176&gt;=ZStart,F176&lt;=ZEnde),AND(G176&lt;&gt;"",G176&gt;=ZStart,G176&lt;=ZEnde)),"Ja","")</f>
        <v/>
      </c>
      <c r="O176" t="str">
        <f t="shared" si="4"/>
        <v/>
      </c>
      <c r="P176" s="7">
        <f t="shared" si="5"/>
        <v>1</v>
      </c>
      <c r="Q176" t="str">
        <f>IF(AND(Zeitraum-YEAR(D176)&gt;=Rentenalter,N176="Ja"),"Ja","")</f>
        <v/>
      </c>
      <c r="R176" t="str">
        <f>IF(AND(YEAR(F176)=Zeitraum,N176="Ja"),"Ja","")</f>
        <v/>
      </c>
    </row>
    <row r="177" spans="1:18" x14ac:dyDescent="0.2">
      <c r="A177">
        <v>3106</v>
      </c>
      <c r="B177" t="s">
        <v>81</v>
      </c>
      <c r="C177" t="s">
        <v>422</v>
      </c>
      <c r="D177" s="1">
        <v>22474</v>
      </c>
      <c r="E177" s="1">
        <v>36344</v>
      </c>
      <c r="H177" t="s">
        <v>199</v>
      </c>
      <c r="I177">
        <v>26000</v>
      </c>
      <c r="J177" t="s">
        <v>200</v>
      </c>
      <c r="K177" t="s">
        <v>201</v>
      </c>
      <c r="L177" t="s">
        <v>206</v>
      </c>
      <c r="M177" t="str">
        <f>IF(AND(E177&gt;=ZStart,E177&lt;=ZEnde),"Ja","")</f>
        <v/>
      </c>
      <c r="N177" t="str">
        <f>IF(OR(AND(F177&lt;&gt;"",F177&gt;=ZStart,F177&lt;=ZEnde),AND(G177&lt;&gt;"",G177&gt;=ZStart,G177&lt;=ZEnde)),"Ja","")</f>
        <v/>
      </c>
      <c r="O177" t="str">
        <f t="shared" si="4"/>
        <v/>
      </c>
      <c r="P177" s="7">
        <f t="shared" si="5"/>
        <v>1</v>
      </c>
      <c r="Q177" t="str">
        <f>IF(AND(Zeitraum-YEAR(D177)&gt;=Rentenalter,N177="Ja"),"Ja","")</f>
        <v/>
      </c>
      <c r="R177" t="str">
        <f>IF(AND(YEAR(F177)=Zeitraum,N177="Ja"),"Ja","")</f>
        <v/>
      </c>
    </row>
    <row r="178" spans="1:18" x14ac:dyDescent="0.2">
      <c r="A178">
        <v>3105</v>
      </c>
      <c r="B178" t="s">
        <v>48</v>
      </c>
      <c r="C178" t="s">
        <v>422</v>
      </c>
      <c r="D178" s="1">
        <v>33325</v>
      </c>
      <c r="E178" s="1">
        <v>40983</v>
      </c>
      <c r="H178" t="s">
        <v>220</v>
      </c>
      <c r="I178">
        <v>46000</v>
      </c>
      <c r="J178" t="s">
        <v>221</v>
      </c>
      <c r="K178" t="s">
        <v>222</v>
      </c>
      <c r="L178" t="s">
        <v>423</v>
      </c>
      <c r="M178" t="str">
        <f>IF(AND(E178&gt;=ZStart,E178&lt;=ZEnde),"Ja","")</f>
        <v>Ja</v>
      </c>
      <c r="N178" t="str">
        <f>IF(OR(AND(F178&lt;&gt;"",F178&gt;=ZStart,F178&lt;=ZEnde),AND(G178&lt;&gt;"",G178&gt;=ZStart,G178&lt;=ZEnde)),"Ja","")</f>
        <v/>
      </c>
      <c r="O178">
        <f t="shared" si="4"/>
        <v>10</v>
      </c>
      <c r="P178" s="7">
        <f t="shared" si="5"/>
        <v>0.83333333333333337</v>
      </c>
      <c r="Q178" t="str">
        <f>IF(AND(Zeitraum-YEAR(D178)&gt;=Rentenalter,N178="Ja"),"Ja","")</f>
        <v/>
      </c>
      <c r="R178" t="str">
        <f>IF(AND(YEAR(F178)=Zeitraum,N178="Ja"),"Ja","")</f>
        <v/>
      </c>
    </row>
    <row r="179" spans="1:18" x14ac:dyDescent="0.2">
      <c r="A179">
        <v>3111</v>
      </c>
      <c r="B179" t="s">
        <v>424</v>
      </c>
      <c r="C179" t="s">
        <v>425</v>
      </c>
      <c r="D179" s="1">
        <v>31436</v>
      </c>
      <c r="E179" s="1">
        <v>39831</v>
      </c>
      <c r="H179" t="s">
        <v>20</v>
      </c>
      <c r="I179">
        <v>25000</v>
      </c>
      <c r="J179" t="s">
        <v>21</v>
      </c>
      <c r="K179" t="s">
        <v>22</v>
      </c>
      <c r="L179" t="s">
        <v>262</v>
      </c>
      <c r="M179" t="str">
        <f>IF(AND(E179&gt;=ZStart,E179&lt;=ZEnde),"Ja","")</f>
        <v/>
      </c>
      <c r="N179" t="str">
        <f>IF(OR(AND(F179&lt;&gt;"",F179&gt;=ZStart,F179&lt;=ZEnde),AND(G179&lt;&gt;"",G179&gt;=ZStart,G179&lt;=ZEnde)),"Ja","")</f>
        <v/>
      </c>
      <c r="O179" t="str">
        <f t="shared" si="4"/>
        <v/>
      </c>
      <c r="P179" s="7">
        <f t="shared" si="5"/>
        <v>1</v>
      </c>
      <c r="Q179" t="str">
        <f>IF(AND(Zeitraum-YEAR(D179)&gt;=Rentenalter,N179="Ja"),"Ja","")</f>
        <v/>
      </c>
      <c r="R179" t="str">
        <f>IF(AND(YEAR(F179)=Zeitraum,N179="Ja"),"Ja","")</f>
        <v/>
      </c>
    </row>
    <row r="180" spans="1:18" x14ac:dyDescent="0.2">
      <c r="A180">
        <v>3112</v>
      </c>
      <c r="B180" t="s">
        <v>240</v>
      </c>
      <c r="C180" t="s">
        <v>426</v>
      </c>
      <c r="D180" s="1">
        <v>29377</v>
      </c>
      <c r="E180" s="1">
        <v>37038</v>
      </c>
      <c r="H180" t="s">
        <v>38</v>
      </c>
      <c r="I180">
        <v>22030</v>
      </c>
      <c r="J180" t="s">
        <v>254</v>
      </c>
      <c r="K180" t="s">
        <v>40</v>
      </c>
      <c r="L180" t="s">
        <v>312</v>
      </c>
      <c r="M180" t="str">
        <f>IF(AND(E180&gt;=ZStart,E180&lt;=ZEnde),"Ja","")</f>
        <v/>
      </c>
      <c r="N180" t="str">
        <f>IF(OR(AND(F180&lt;&gt;"",F180&gt;=ZStart,F180&lt;=ZEnde),AND(G180&lt;&gt;"",G180&gt;=ZStart,G180&lt;=ZEnde)),"Ja","")</f>
        <v/>
      </c>
      <c r="O180" t="str">
        <f t="shared" si="4"/>
        <v/>
      </c>
      <c r="P180" s="7">
        <f t="shared" si="5"/>
        <v>1</v>
      </c>
      <c r="Q180" t="str">
        <f>IF(AND(Zeitraum-YEAR(D180)&gt;=Rentenalter,N180="Ja"),"Ja","")</f>
        <v/>
      </c>
      <c r="R180" t="str">
        <f>IF(AND(YEAR(F180)=Zeitraum,N180="Ja"),"Ja","")</f>
        <v/>
      </c>
    </row>
    <row r="181" spans="1:18" x14ac:dyDescent="0.2">
      <c r="A181">
        <v>3113</v>
      </c>
      <c r="B181" t="s">
        <v>427</v>
      </c>
      <c r="C181" t="s">
        <v>428</v>
      </c>
      <c r="D181" s="1">
        <v>28809</v>
      </c>
      <c r="E181" s="1">
        <v>36109</v>
      </c>
      <c r="H181" t="s">
        <v>56</v>
      </c>
      <c r="I181">
        <v>41000</v>
      </c>
      <c r="J181" t="s">
        <v>57</v>
      </c>
      <c r="K181" t="s">
        <v>58</v>
      </c>
      <c r="L181" t="s">
        <v>300</v>
      </c>
      <c r="M181" t="str">
        <f>IF(AND(E181&gt;=ZStart,E181&lt;=ZEnde),"Ja","")</f>
        <v/>
      </c>
      <c r="N181" t="str">
        <f>IF(OR(AND(F181&lt;&gt;"",F181&gt;=ZStart,F181&lt;=ZEnde),AND(G181&lt;&gt;"",G181&gt;=ZStart,G181&lt;=ZEnde)),"Ja","")</f>
        <v/>
      </c>
      <c r="O181" t="str">
        <f t="shared" si="4"/>
        <v/>
      </c>
      <c r="P181" s="7">
        <f t="shared" si="5"/>
        <v>1</v>
      </c>
      <c r="Q181" t="str">
        <f>IF(AND(Zeitraum-YEAR(D181)&gt;=Rentenalter,N181="Ja"),"Ja","")</f>
        <v/>
      </c>
      <c r="R181" t="str">
        <f>IF(AND(YEAR(F181)=Zeitraum,N181="Ja"),"Ja","")</f>
        <v/>
      </c>
    </row>
    <row r="182" spans="1:18" x14ac:dyDescent="0.2">
      <c r="A182">
        <v>3117</v>
      </c>
      <c r="B182" t="s">
        <v>263</v>
      </c>
      <c r="C182" t="s">
        <v>429</v>
      </c>
      <c r="D182" s="1">
        <v>32002</v>
      </c>
      <c r="E182" s="1">
        <v>40763</v>
      </c>
      <c r="H182" t="s">
        <v>220</v>
      </c>
      <c r="I182">
        <v>46000</v>
      </c>
      <c r="J182" t="s">
        <v>221</v>
      </c>
      <c r="K182" t="s">
        <v>222</v>
      </c>
      <c r="L182" t="s">
        <v>430</v>
      </c>
      <c r="M182" t="str">
        <f>IF(AND(E182&gt;=ZStart,E182&lt;=ZEnde),"Ja","")</f>
        <v/>
      </c>
      <c r="N182" t="str">
        <f>IF(OR(AND(F182&lt;&gt;"",F182&gt;=ZStart,F182&lt;=ZEnde),AND(G182&lt;&gt;"",G182&gt;=ZStart,G182&lt;=ZEnde)),"Ja","")</f>
        <v/>
      </c>
      <c r="O182" t="str">
        <f t="shared" si="4"/>
        <v/>
      </c>
      <c r="P182" s="7">
        <f t="shared" si="5"/>
        <v>1</v>
      </c>
      <c r="Q182" t="str">
        <f>IF(AND(Zeitraum-YEAR(D182)&gt;=Rentenalter,N182="Ja"),"Ja","")</f>
        <v/>
      </c>
      <c r="R182" t="str">
        <f>IF(AND(YEAR(F182)=Zeitraum,N182="Ja"),"Ja","")</f>
        <v/>
      </c>
    </row>
    <row r="183" spans="1:18" x14ac:dyDescent="0.2">
      <c r="A183">
        <v>3118</v>
      </c>
      <c r="B183" t="s">
        <v>48</v>
      </c>
      <c r="C183" t="s">
        <v>431</v>
      </c>
      <c r="D183" s="1">
        <v>34143</v>
      </c>
      <c r="E183" s="1">
        <v>41075</v>
      </c>
      <c r="H183" t="s">
        <v>38</v>
      </c>
      <c r="I183">
        <v>22010</v>
      </c>
      <c r="J183" t="s">
        <v>39</v>
      </c>
      <c r="K183" t="s">
        <v>40</v>
      </c>
      <c r="L183" t="s">
        <v>432</v>
      </c>
      <c r="M183" t="str">
        <f>IF(AND(E183&gt;=ZStart,E183&lt;=ZEnde),"Ja","")</f>
        <v>Ja</v>
      </c>
      <c r="N183" t="str">
        <f>IF(OR(AND(F183&lt;&gt;"",F183&gt;=ZStart,F183&lt;=ZEnde),AND(G183&lt;&gt;"",G183&gt;=ZStart,G183&lt;=ZEnde)),"Ja","")</f>
        <v/>
      </c>
      <c r="O183">
        <f t="shared" si="4"/>
        <v>7</v>
      </c>
      <c r="P183" s="7">
        <f t="shared" si="5"/>
        <v>0.58333333333333337</v>
      </c>
      <c r="Q183" t="str">
        <f>IF(AND(Zeitraum-YEAR(D183)&gt;=Rentenalter,N183="Ja"),"Ja","")</f>
        <v/>
      </c>
      <c r="R183" t="str">
        <f>IF(AND(YEAR(F183)=Zeitraum,N183="Ja"),"Ja","")</f>
        <v/>
      </c>
    </row>
    <row r="184" spans="1:18" x14ac:dyDescent="0.2">
      <c r="A184">
        <v>3119</v>
      </c>
      <c r="B184" t="s">
        <v>433</v>
      </c>
      <c r="C184" t="s">
        <v>434</v>
      </c>
      <c r="D184" s="1">
        <v>30266</v>
      </c>
      <c r="E184" s="1">
        <v>37198</v>
      </c>
      <c r="H184" t="s">
        <v>56</v>
      </c>
      <c r="I184">
        <v>41000</v>
      </c>
      <c r="J184" t="s">
        <v>57</v>
      </c>
      <c r="K184" t="s">
        <v>58</v>
      </c>
      <c r="L184" t="s">
        <v>59</v>
      </c>
      <c r="M184" t="str">
        <f>IF(AND(E184&gt;=ZStart,E184&lt;=ZEnde),"Ja","")</f>
        <v/>
      </c>
      <c r="N184" t="str">
        <f>IF(OR(AND(F184&lt;&gt;"",F184&gt;=ZStart,F184&lt;=ZEnde),AND(G184&lt;&gt;"",G184&gt;=ZStart,G184&lt;=ZEnde)),"Ja","")</f>
        <v/>
      </c>
      <c r="O184" t="str">
        <f t="shared" si="4"/>
        <v/>
      </c>
      <c r="P184" s="7">
        <f t="shared" si="5"/>
        <v>1</v>
      </c>
      <c r="Q184" t="str">
        <f>IF(AND(Zeitraum-YEAR(D184)&gt;=Rentenalter,N184="Ja"),"Ja","")</f>
        <v/>
      </c>
      <c r="R184" t="str">
        <f>IF(AND(YEAR(F184)=Zeitraum,N184="Ja"),"Ja","")</f>
        <v/>
      </c>
    </row>
    <row r="185" spans="1:18" x14ac:dyDescent="0.2">
      <c r="A185">
        <v>3120</v>
      </c>
      <c r="B185" t="s">
        <v>240</v>
      </c>
      <c r="C185" t="s">
        <v>435</v>
      </c>
      <c r="D185" s="1">
        <v>33832</v>
      </c>
      <c r="E185" s="1">
        <v>40767</v>
      </c>
      <c r="F185" s="1">
        <v>41398</v>
      </c>
      <c r="H185" t="s">
        <v>199</v>
      </c>
      <c r="I185">
        <v>26000</v>
      </c>
      <c r="J185" t="s">
        <v>200</v>
      </c>
      <c r="K185" t="s">
        <v>201</v>
      </c>
      <c r="L185" t="s">
        <v>436</v>
      </c>
      <c r="M185" t="str">
        <f>IF(AND(E185&gt;=ZStart,E185&lt;=ZEnde),"Ja","")</f>
        <v/>
      </c>
      <c r="N185" t="str">
        <f>IF(OR(AND(F185&lt;&gt;"",F185&gt;=ZStart,F185&lt;=ZEnde),AND(G185&lt;&gt;"",G185&gt;=ZStart,G185&lt;=ZEnde)),"Ja","")</f>
        <v/>
      </c>
      <c r="O185" t="str">
        <f t="shared" si="4"/>
        <v/>
      </c>
      <c r="P185" s="7">
        <f t="shared" si="5"/>
        <v>1</v>
      </c>
      <c r="Q185" t="str">
        <f>IF(AND(Zeitraum-YEAR(D185)&gt;=Rentenalter,N185="Ja"),"Ja","")</f>
        <v/>
      </c>
      <c r="R185" t="str">
        <f>IF(AND(YEAR(F185)=Zeitraum,N185="Ja"),"Ja","")</f>
        <v/>
      </c>
    </row>
    <row r="186" spans="1:18" x14ac:dyDescent="0.2">
      <c r="A186">
        <v>3121</v>
      </c>
      <c r="B186" t="s">
        <v>315</v>
      </c>
      <c r="C186" t="s">
        <v>437</v>
      </c>
      <c r="D186" s="1">
        <v>32087</v>
      </c>
      <c r="E186" s="1">
        <v>39018</v>
      </c>
      <c r="H186" t="s">
        <v>56</v>
      </c>
      <c r="I186">
        <v>41000</v>
      </c>
      <c r="J186" t="s">
        <v>57</v>
      </c>
      <c r="K186" t="s">
        <v>58</v>
      </c>
      <c r="L186" t="s">
        <v>438</v>
      </c>
      <c r="M186" t="str">
        <f>IF(AND(E186&gt;=ZStart,E186&lt;=ZEnde),"Ja","")</f>
        <v/>
      </c>
      <c r="N186" t="str">
        <f>IF(OR(AND(F186&lt;&gt;"",F186&gt;=ZStart,F186&lt;=ZEnde),AND(G186&lt;&gt;"",G186&gt;=ZStart,G186&lt;=ZEnde)),"Ja","")</f>
        <v/>
      </c>
      <c r="O186" t="str">
        <f t="shared" si="4"/>
        <v/>
      </c>
      <c r="P186" s="7">
        <f t="shared" si="5"/>
        <v>1</v>
      </c>
      <c r="Q186" t="str">
        <f>IF(AND(Zeitraum-YEAR(D186)&gt;=Rentenalter,N186="Ja"),"Ja","")</f>
        <v/>
      </c>
      <c r="R186" t="str">
        <f>IF(AND(YEAR(F186)=Zeitraum,N186="Ja"),"Ja","")</f>
        <v/>
      </c>
    </row>
    <row r="187" spans="1:18" x14ac:dyDescent="0.2">
      <c r="A187">
        <v>3122</v>
      </c>
      <c r="B187" t="s">
        <v>54</v>
      </c>
      <c r="C187" t="s">
        <v>439</v>
      </c>
      <c r="D187" s="1">
        <v>28958</v>
      </c>
      <c r="E187" s="1">
        <v>38079</v>
      </c>
      <c r="H187" t="s">
        <v>220</v>
      </c>
      <c r="I187">
        <v>46000</v>
      </c>
      <c r="J187" t="s">
        <v>221</v>
      </c>
      <c r="K187" t="s">
        <v>222</v>
      </c>
      <c r="L187" t="s">
        <v>406</v>
      </c>
      <c r="M187" t="str">
        <f>IF(AND(E187&gt;=ZStart,E187&lt;=ZEnde),"Ja","")</f>
        <v/>
      </c>
      <c r="N187" t="str">
        <f>IF(OR(AND(F187&lt;&gt;"",F187&gt;=ZStart,F187&lt;=ZEnde),AND(G187&lt;&gt;"",G187&gt;=ZStart,G187&lt;=ZEnde)),"Ja","")</f>
        <v/>
      </c>
      <c r="O187" t="str">
        <f t="shared" si="4"/>
        <v/>
      </c>
      <c r="P187" s="7">
        <f t="shared" si="5"/>
        <v>1</v>
      </c>
      <c r="Q187" t="str">
        <f>IF(AND(Zeitraum-YEAR(D187)&gt;=Rentenalter,N187="Ja"),"Ja","")</f>
        <v/>
      </c>
      <c r="R187" t="str">
        <f>IF(AND(YEAR(F187)=Zeitraum,N187="Ja"),"Ja","")</f>
        <v/>
      </c>
    </row>
    <row r="188" spans="1:18" x14ac:dyDescent="0.2">
      <c r="A188">
        <v>3123</v>
      </c>
      <c r="B188" t="s">
        <v>207</v>
      </c>
      <c r="C188" t="s">
        <v>440</v>
      </c>
      <c r="D188" s="1">
        <v>33902</v>
      </c>
      <c r="E188" s="1">
        <v>40833</v>
      </c>
      <c r="H188" t="s">
        <v>20</v>
      </c>
      <c r="I188">
        <v>25000</v>
      </c>
      <c r="J188" t="s">
        <v>21</v>
      </c>
      <c r="K188" t="s">
        <v>22</v>
      </c>
      <c r="L188" t="s">
        <v>441</v>
      </c>
      <c r="M188" t="str">
        <f>IF(AND(E188&gt;=ZStart,E188&lt;=ZEnde),"Ja","")</f>
        <v/>
      </c>
      <c r="N188" t="str">
        <f>IF(OR(AND(F188&lt;&gt;"",F188&gt;=ZStart,F188&lt;=ZEnde),AND(G188&lt;&gt;"",G188&gt;=ZStart,G188&lt;=ZEnde)),"Ja","")</f>
        <v/>
      </c>
      <c r="O188" t="str">
        <f t="shared" si="4"/>
        <v/>
      </c>
      <c r="P188" s="7">
        <f t="shared" si="5"/>
        <v>1</v>
      </c>
      <c r="Q188" t="str">
        <f>IF(AND(Zeitraum-YEAR(D188)&gt;=Rentenalter,N188="Ja"),"Ja","")</f>
        <v/>
      </c>
      <c r="R188" t="str">
        <f>IF(AND(YEAR(F188)=Zeitraum,N188="Ja"),"Ja","")</f>
        <v/>
      </c>
    </row>
    <row r="189" spans="1:18" x14ac:dyDescent="0.2">
      <c r="A189">
        <v>3125</v>
      </c>
      <c r="B189" t="s">
        <v>247</v>
      </c>
      <c r="C189" t="s">
        <v>442</v>
      </c>
      <c r="D189" s="1">
        <v>29640</v>
      </c>
      <c r="E189" s="1">
        <v>37666</v>
      </c>
      <c r="G189" s="1">
        <v>41305</v>
      </c>
      <c r="H189" t="s">
        <v>199</v>
      </c>
      <c r="I189">
        <v>26000</v>
      </c>
      <c r="J189" t="s">
        <v>200</v>
      </c>
      <c r="K189" t="s">
        <v>201</v>
      </c>
      <c r="L189" t="s">
        <v>443</v>
      </c>
      <c r="M189" t="str">
        <f>IF(AND(E189&gt;=ZStart,E189&lt;=ZEnde),"Ja","")</f>
        <v/>
      </c>
      <c r="N189" t="str">
        <f>IF(OR(AND(F189&lt;&gt;"",F189&gt;=ZStart,F189&lt;=ZEnde),AND(G189&lt;&gt;"",G189&gt;=ZStart,G189&lt;=ZEnde)),"Ja","")</f>
        <v/>
      </c>
      <c r="O189" t="str">
        <f t="shared" si="4"/>
        <v/>
      </c>
      <c r="P189" s="7">
        <f t="shared" si="5"/>
        <v>1</v>
      </c>
      <c r="Q189" t="str">
        <f>IF(AND(Zeitraum-YEAR(D189)&gt;=Rentenalter,N189="Ja"),"Ja","")</f>
        <v/>
      </c>
      <c r="R189" t="str">
        <f>IF(AND(YEAR(F189)=Zeitraum,N189="Ja"),"Ja","")</f>
        <v/>
      </c>
    </row>
    <row r="190" spans="1:18" x14ac:dyDescent="0.2">
      <c r="A190">
        <v>3126</v>
      </c>
      <c r="B190" t="s">
        <v>48</v>
      </c>
      <c r="C190" t="s">
        <v>444</v>
      </c>
      <c r="D190" s="1">
        <v>29094</v>
      </c>
      <c r="E190" s="1">
        <v>38584</v>
      </c>
      <c r="H190" t="s">
        <v>56</v>
      </c>
      <c r="I190">
        <v>41000</v>
      </c>
      <c r="J190" t="s">
        <v>57</v>
      </c>
      <c r="K190" t="s">
        <v>58</v>
      </c>
      <c r="L190" t="s">
        <v>386</v>
      </c>
      <c r="M190" t="str">
        <f>IF(AND(E190&gt;=ZStart,E190&lt;=ZEnde),"Ja","")</f>
        <v/>
      </c>
      <c r="N190" t="str">
        <f>IF(OR(AND(F190&lt;&gt;"",F190&gt;=ZStart,F190&lt;=ZEnde),AND(G190&lt;&gt;"",G190&gt;=ZStart,G190&lt;=ZEnde)),"Ja","")</f>
        <v/>
      </c>
      <c r="O190" t="str">
        <f t="shared" si="4"/>
        <v/>
      </c>
      <c r="P190" s="7">
        <f t="shared" si="5"/>
        <v>1</v>
      </c>
      <c r="Q190" t="str">
        <f>IF(AND(Zeitraum-YEAR(D190)&gt;=Rentenalter,N190="Ja"),"Ja","")</f>
        <v/>
      </c>
      <c r="R190" t="str">
        <f>IF(AND(YEAR(F190)=Zeitraum,N190="Ja"),"Ja","")</f>
        <v/>
      </c>
    </row>
    <row r="191" spans="1:18" x14ac:dyDescent="0.2">
      <c r="A191">
        <v>3128</v>
      </c>
      <c r="B191" t="s">
        <v>445</v>
      </c>
      <c r="C191" t="s">
        <v>446</v>
      </c>
      <c r="D191" s="1">
        <v>30502</v>
      </c>
      <c r="E191" s="1">
        <v>41090</v>
      </c>
      <c r="H191" t="s">
        <v>70</v>
      </c>
      <c r="I191">
        <v>44000</v>
      </c>
      <c r="J191" t="s">
        <v>71</v>
      </c>
      <c r="K191" t="s">
        <v>72</v>
      </c>
      <c r="L191" t="s">
        <v>447</v>
      </c>
      <c r="M191" t="str">
        <f>IF(AND(E191&gt;=ZStart,E191&lt;=ZEnde),"Ja","")</f>
        <v>Ja</v>
      </c>
      <c r="N191" t="str">
        <f>IF(OR(AND(F191&lt;&gt;"",F191&gt;=ZStart,F191&lt;=ZEnde),AND(G191&lt;&gt;"",G191&gt;=ZStart,G191&lt;=ZEnde)),"Ja","")</f>
        <v/>
      </c>
      <c r="O191">
        <f t="shared" si="4"/>
        <v>7</v>
      </c>
      <c r="P191" s="7">
        <f t="shared" si="5"/>
        <v>0.58333333333333337</v>
      </c>
      <c r="Q191" t="str">
        <f>IF(AND(Zeitraum-YEAR(D191)&gt;=Rentenalter,N191="Ja"),"Ja","")</f>
        <v/>
      </c>
      <c r="R191" t="str">
        <f>IF(AND(YEAR(F191)=Zeitraum,N191="Ja"),"Ja","")</f>
        <v/>
      </c>
    </row>
    <row r="192" spans="1:18" x14ac:dyDescent="0.2">
      <c r="A192">
        <v>3129</v>
      </c>
      <c r="B192" t="s">
        <v>81</v>
      </c>
      <c r="C192" t="s">
        <v>448</v>
      </c>
      <c r="D192" s="1">
        <v>29597</v>
      </c>
      <c r="E192" s="1">
        <v>37992</v>
      </c>
      <c r="H192" t="s">
        <v>65</v>
      </c>
      <c r="I192">
        <v>65010</v>
      </c>
      <c r="J192" t="s">
        <v>170</v>
      </c>
      <c r="K192" t="s">
        <v>67</v>
      </c>
      <c r="L192" t="s">
        <v>449</v>
      </c>
      <c r="M192" t="str">
        <f>IF(AND(E192&gt;=ZStart,E192&lt;=ZEnde),"Ja","")</f>
        <v/>
      </c>
      <c r="N192" t="str">
        <f>IF(OR(AND(F192&lt;&gt;"",F192&gt;=ZStart,F192&lt;=ZEnde),AND(G192&lt;&gt;"",G192&gt;=ZStart,G192&lt;=ZEnde)),"Ja","")</f>
        <v/>
      </c>
      <c r="O192" t="str">
        <f t="shared" si="4"/>
        <v/>
      </c>
      <c r="P192" s="7">
        <f t="shared" si="5"/>
        <v>1</v>
      </c>
      <c r="Q192" t="str">
        <f>IF(AND(Zeitraum-YEAR(D192)&gt;=Rentenalter,N192="Ja"),"Ja","")</f>
        <v/>
      </c>
      <c r="R192" t="str">
        <f>IF(AND(YEAR(F192)=Zeitraum,N192="Ja"),"Ja","")</f>
        <v/>
      </c>
    </row>
    <row r="193" spans="1:18" x14ac:dyDescent="0.2">
      <c r="A193">
        <v>3130</v>
      </c>
      <c r="B193" t="s">
        <v>97</v>
      </c>
      <c r="C193" t="s">
        <v>450</v>
      </c>
      <c r="D193" s="1">
        <v>33843</v>
      </c>
      <c r="E193" s="1">
        <v>40772</v>
      </c>
      <c r="H193" t="s">
        <v>65</v>
      </c>
      <c r="I193">
        <v>65010</v>
      </c>
      <c r="J193" t="s">
        <v>170</v>
      </c>
      <c r="K193" t="s">
        <v>67</v>
      </c>
      <c r="L193" t="s">
        <v>59</v>
      </c>
      <c r="M193" t="str">
        <f>IF(AND(E193&gt;=ZStart,E193&lt;=ZEnde),"Ja","")</f>
        <v/>
      </c>
      <c r="N193" t="str">
        <f>IF(OR(AND(F193&lt;&gt;"",F193&gt;=ZStart,F193&lt;=ZEnde),AND(G193&lt;&gt;"",G193&gt;=ZStart,G193&lt;=ZEnde)),"Ja","")</f>
        <v/>
      </c>
      <c r="O193" t="str">
        <f t="shared" si="4"/>
        <v/>
      </c>
      <c r="P193" s="7">
        <f t="shared" si="5"/>
        <v>1</v>
      </c>
      <c r="Q193" t="str">
        <f>IF(AND(Zeitraum-YEAR(D193)&gt;=Rentenalter,N193="Ja"),"Ja","")</f>
        <v/>
      </c>
      <c r="R193" t="str">
        <f>IF(AND(YEAR(F193)=Zeitraum,N193="Ja"),"Ja","")</f>
        <v/>
      </c>
    </row>
    <row r="194" spans="1:18" x14ac:dyDescent="0.2">
      <c r="A194">
        <v>3131</v>
      </c>
      <c r="B194" t="s">
        <v>97</v>
      </c>
      <c r="C194" t="s">
        <v>451</v>
      </c>
      <c r="D194" s="1">
        <v>29938</v>
      </c>
      <c r="E194" s="1">
        <v>40891</v>
      </c>
      <c r="H194" t="s">
        <v>65</v>
      </c>
      <c r="I194">
        <v>65010</v>
      </c>
      <c r="J194" t="s">
        <v>170</v>
      </c>
      <c r="K194" t="s">
        <v>67</v>
      </c>
      <c r="L194" t="s">
        <v>452</v>
      </c>
      <c r="M194" t="str">
        <f>IF(AND(E194&gt;=ZStart,E194&lt;=ZEnde),"Ja","")</f>
        <v/>
      </c>
      <c r="N194" t="str">
        <f>IF(OR(AND(F194&lt;&gt;"",F194&gt;=ZStart,F194&lt;=ZEnde),AND(G194&lt;&gt;"",G194&gt;=ZStart,G194&lt;=ZEnde)),"Ja","")</f>
        <v/>
      </c>
      <c r="O194" t="str">
        <f t="shared" si="4"/>
        <v/>
      </c>
      <c r="P194" s="7">
        <f t="shared" si="5"/>
        <v>1</v>
      </c>
      <c r="Q194" t="str">
        <f>IF(AND(Zeitraum-YEAR(D194)&gt;=Rentenalter,N194="Ja"),"Ja","")</f>
        <v/>
      </c>
      <c r="R194" t="str">
        <f>IF(AND(YEAR(F194)=Zeitraum,N194="Ja"),"Ja","")</f>
        <v/>
      </c>
    </row>
    <row r="195" spans="1:18" x14ac:dyDescent="0.2">
      <c r="A195">
        <v>3132</v>
      </c>
      <c r="B195" t="s">
        <v>18</v>
      </c>
      <c r="C195" t="s">
        <v>453</v>
      </c>
      <c r="D195" s="1">
        <v>33488</v>
      </c>
      <c r="E195" s="1">
        <v>40786</v>
      </c>
      <c r="F195" s="1">
        <v>41222</v>
      </c>
      <c r="H195" t="s">
        <v>56</v>
      </c>
      <c r="I195">
        <v>41000</v>
      </c>
      <c r="J195" t="s">
        <v>57</v>
      </c>
      <c r="K195" t="s">
        <v>58</v>
      </c>
      <c r="L195" t="s">
        <v>290</v>
      </c>
      <c r="M195" t="str">
        <f>IF(AND(E195&gt;=ZStart,E195&lt;=ZEnde),"Ja","")</f>
        <v/>
      </c>
      <c r="N195" t="str">
        <f>IF(OR(AND(F195&lt;&gt;"",F195&gt;=ZStart,F195&lt;=ZEnde),AND(G195&lt;&gt;"",G195&gt;=ZStart,G195&lt;=ZEnde)),"Ja","")</f>
        <v>Ja</v>
      </c>
      <c r="O195">
        <f t="shared" ref="O195:O200" si="6">IF(AND(M195="Ja",N195="Ja"),IF(F195="",MONTH(G195),MONTH(F195))+1-MONTH(E195), IF(M195="Ja",13-MONTH(E195),IF(N195="Ja",IF(F195="",MONTH(G195),MONTH(F195)),"")))</f>
        <v>11</v>
      </c>
      <c r="P195" s="7">
        <f t="shared" ref="P195:P200" si="7">IF(O195="",12,O195)/12</f>
        <v>0.91666666666666663</v>
      </c>
      <c r="Q195" t="str">
        <f>IF(AND(Zeitraum-YEAR(D195)&gt;=Rentenalter,N195="Ja"),"Ja","")</f>
        <v/>
      </c>
      <c r="R195" t="str">
        <f>IF(AND(YEAR(F195)=Zeitraum,N195="Ja"),"Ja","")</f>
        <v>Ja</v>
      </c>
    </row>
    <row r="196" spans="1:18" x14ac:dyDescent="0.2">
      <c r="A196">
        <v>3133</v>
      </c>
      <c r="B196" t="s">
        <v>207</v>
      </c>
      <c r="C196" t="s">
        <v>454</v>
      </c>
      <c r="D196" s="1">
        <v>33193</v>
      </c>
      <c r="E196" s="1">
        <v>40909</v>
      </c>
      <c r="F196" s="1">
        <v>41273</v>
      </c>
      <c r="H196" t="s">
        <v>56</v>
      </c>
      <c r="I196">
        <v>41000</v>
      </c>
      <c r="J196" t="s">
        <v>57</v>
      </c>
      <c r="K196" t="s">
        <v>58</v>
      </c>
      <c r="L196" t="s">
        <v>366</v>
      </c>
      <c r="M196" t="str">
        <f>IF(AND(E196&gt;=ZStart,E196&lt;=ZEnde),"Ja","")</f>
        <v>Ja</v>
      </c>
      <c r="N196" t="str">
        <f>IF(OR(AND(F196&lt;&gt;"",F196&gt;=ZStart,F196&lt;=ZEnde),AND(G196&lt;&gt;"",G196&gt;=ZStart,G196&lt;=ZEnde)),"Ja","")</f>
        <v>Ja</v>
      </c>
      <c r="O196">
        <f t="shared" si="6"/>
        <v>12</v>
      </c>
      <c r="P196" s="7">
        <f t="shared" si="7"/>
        <v>1</v>
      </c>
      <c r="Q196" t="str">
        <f>IF(AND(Zeitraum-YEAR(D196)&gt;=Rentenalter,N196="Ja"),"Ja","")</f>
        <v/>
      </c>
      <c r="R196" t="str">
        <f>IF(AND(YEAR(F196)=Zeitraum,N196="Ja"),"Ja","")</f>
        <v>Ja</v>
      </c>
    </row>
    <row r="197" spans="1:18" x14ac:dyDescent="0.2">
      <c r="A197">
        <v>3134</v>
      </c>
      <c r="B197" t="s">
        <v>247</v>
      </c>
      <c r="C197" t="s">
        <v>455</v>
      </c>
      <c r="D197" s="1">
        <v>28520</v>
      </c>
      <c r="E197" s="1">
        <v>38869</v>
      </c>
      <c r="H197" t="s">
        <v>199</v>
      </c>
      <c r="I197">
        <v>26000</v>
      </c>
      <c r="J197" t="s">
        <v>200</v>
      </c>
      <c r="K197" t="s">
        <v>201</v>
      </c>
      <c r="L197" t="s">
        <v>456</v>
      </c>
      <c r="M197" t="str">
        <f>IF(AND(E197&gt;=ZStart,E197&lt;=ZEnde),"Ja","")</f>
        <v/>
      </c>
      <c r="N197" t="str">
        <f>IF(OR(AND(F197&lt;&gt;"",F197&gt;=ZStart,F197&lt;=ZEnde),AND(G197&lt;&gt;"",G197&gt;=ZStart,G197&lt;=ZEnde)),"Ja","")</f>
        <v/>
      </c>
      <c r="O197" t="str">
        <f t="shared" si="6"/>
        <v/>
      </c>
      <c r="P197" s="7">
        <f t="shared" si="7"/>
        <v>1</v>
      </c>
      <c r="Q197" t="str">
        <f>IF(AND(Zeitraum-YEAR(D197)&gt;=Rentenalter,N197="Ja"),"Ja","")</f>
        <v/>
      </c>
      <c r="R197" t="str">
        <f>IF(AND(YEAR(F197)=Zeitraum,N197="Ja"),"Ja","")</f>
        <v/>
      </c>
    </row>
    <row r="198" spans="1:18" x14ac:dyDescent="0.2">
      <c r="A198">
        <v>3135</v>
      </c>
      <c r="B198" t="s">
        <v>48</v>
      </c>
      <c r="C198" t="s">
        <v>457</v>
      </c>
      <c r="D198" s="1">
        <v>28047</v>
      </c>
      <c r="E198" s="1">
        <v>38869</v>
      </c>
      <c r="H198" t="s">
        <v>56</v>
      </c>
      <c r="I198">
        <v>41000</v>
      </c>
      <c r="J198" t="s">
        <v>57</v>
      </c>
      <c r="K198" t="s">
        <v>58</v>
      </c>
      <c r="L198" t="s">
        <v>378</v>
      </c>
      <c r="M198" t="str">
        <f>IF(AND(E198&gt;=ZStart,E198&lt;=ZEnde),"Ja","")</f>
        <v/>
      </c>
      <c r="N198" t="str">
        <f>IF(OR(AND(F198&lt;&gt;"",F198&gt;=ZStart,F198&lt;=ZEnde),AND(G198&lt;&gt;"",G198&gt;=ZStart,G198&lt;=ZEnde)),"Ja","")</f>
        <v/>
      </c>
      <c r="O198" t="str">
        <f t="shared" si="6"/>
        <v/>
      </c>
      <c r="P198" s="7">
        <f t="shared" si="7"/>
        <v>1</v>
      </c>
      <c r="Q198" t="str">
        <f>IF(AND(Zeitraum-YEAR(D198)&gt;=Rentenalter,N198="Ja"),"Ja","")</f>
        <v/>
      </c>
      <c r="R198" t="str">
        <f>IF(AND(YEAR(F198)=Zeitraum,N198="Ja"),"Ja","")</f>
        <v/>
      </c>
    </row>
    <row r="199" spans="1:18" x14ac:dyDescent="0.2">
      <c r="A199">
        <v>3136</v>
      </c>
      <c r="B199" t="s">
        <v>445</v>
      </c>
      <c r="C199" t="s">
        <v>458</v>
      </c>
      <c r="D199" s="1">
        <v>29501</v>
      </c>
      <c r="E199" s="1">
        <v>38930</v>
      </c>
      <c r="G199" s="1">
        <v>41364</v>
      </c>
      <c r="H199" t="s">
        <v>70</v>
      </c>
      <c r="I199">
        <v>44000</v>
      </c>
      <c r="J199" t="s">
        <v>71</v>
      </c>
      <c r="K199" t="s">
        <v>72</v>
      </c>
      <c r="L199" t="s">
        <v>383</v>
      </c>
      <c r="M199" t="str">
        <f>IF(AND(E199&gt;=ZStart,E199&lt;=ZEnde),"Ja","")</f>
        <v/>
      </c>
      <c r="N199" t="str">
        <f>IF(OR(AND(F199&lt;&gt;"",F199&gt;=ZStart,F199&lt;=ZEnde),AND(G199&lt;&gt;"",G199&gt;=ZStart,G199&lt;=ZEnde)),"Ja","")</f>
        <v/>
      </c>
      <c r="O199" t="str">
        <f t="shared" si="6"/>
        <v/>
      </c>
      <c r="P199" s="7">
        <f t="shared" si="7"/>
        <v>1</v>
      </c>
      <c r="Q199" t="str">
        <f>IF(AND(Zeitraum-YEAR(D199)&gt;=Rentenalter,N199="Ja"),"Ja","")</f>
        <v/>
      </c>
      <c r="R199" t="str">
        <f>IF(AND(YEAR(F199)=Zeitraum,N199="Ja"),"Ja","")</f>
        <v/>
      </c>
    </row>
    <row r="200" spans="1:18" x14ac:dyDescent="0.2">
      <c r="A200">
        <v>3137</v>
      </c>
      <c r="B200" t="s">
        <v>81</v>
      </c>
      <c r="C200" t="s">
        <v>459</v>
      </c>
      <c r="D200" s="1">
        <v>28533</v>
      </c>
      <c r="E200" s="1">
        <v>38961</v>
      </c>
      <c r="H200" t="s">
        <v>65</v>
      </c>
      <c r="I200">
        <v>65010</v>
      </c>
      <c r="J200" t="s">
        <v>170</v>
      </c>
      <c r="K200" t="s">
        <v>67</v>
      </c>
      <c r="L200" t="s">
        <v>460</v>
      </c>
      <c r="M200" t="str">
        <f>IF(AND(E200&gt;=ZStart,E200&lt;=ZEnde),"Ja","")</f>
        <v/>
      </c>
      <c r="N200" t="str">
        <f>IF(OR(AND(F200&lt;&gt;"",F200&gt;=ZStart,F200&lt;=ZEnde),AND(G200&lt;&gt;"",G200&gt;=ZStart,G200&lt;=ZEnde)),"Ja","")</f>
        <v/>
      </c>
      <c r="O200" t="str">
        <f t="shared" si="6"/>
        <v/>
      </c>
      <c r="P200" s="7">
        <f t="shared" si="7"/>
        <v>1</v>
      </c>
      <c r="Q200" t="str">
        <f>IF(AND(Zeitraum-YEAR(D200)&gt;=Rentenalter,N200="Ja"),"Ja","")</f>
        <v/>
      </c>
      <c r="R200" t="str">
        <f>IF(AND(YEAR(F200)=Zeitraum,N200="Ja"),"Ja","")</f>
        <v/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Cockpit</vt:lpstr>
      <vt:lpstr>DBKriterien</vt:lpstr>
      <vt:lpstr>Datenimport</vt:lpstr>
      <vt:lpstr>Daten</vt:lpstr>
      <vt:lpstr>Rentenalter</vt:lpstr>
      <vt:lpstr>Datenimport!Rohdaten</vt:lpstr>
      <vt:lpstr>Zeitraum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2012-03-25T19:01:07Z</dcterms:created>
  <dcterms:modified xsi:type="dcterms:W3CDTF">2012-04-21T23:04:44Z</dcterms:modified>
</cp:coreProperties>
</file>