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30" windowWidth="21210" windowHeight="9825" tabRatio="730" firstSheet="6" activeTab="13"/>
  </bookViews>
  <sheets>
    <sheet name="Feiertagsberechnung" sheetId="4" r:id="rId1"/>
    <sheet name="01 Daten" sheetId="5" r:id="rId2"/>
    <sheet name="02 Datum" sheetId="6" r:id="rId3"/>
    <sheet name="03 Wochentage" sheetId="7" r:id="rId4"/>
    <sheet name="04 Kalenderwoche" sheetId="8" r:id="rId5"/>
    <sheet name="05 Wochenenden" sheetId="9" r:id="rId6"/>
    <sheet name="06 Wochenenden total" sheetId="10" r:id="rId7"/>
    <sheet name="07 Projektbalken" sheetId="11" r:id="rId8"/>
    <sheet name="08 Feiertage" sheetId="12" r:id="rId9"/>
    <sheet name="09 Feiertage umgestellt" sheetId="13" r:id="rId10"/>
    <sheet name="10 Prioritäten" sheetId="14" r:id="rId11"/>
    <sheet name="11 Manntage" sheetId="15" r:id="rId12"/>
    <sheet name="12 Abschnitte" sheetId="16" r:id="rId13"/>
    <sheet name="13 Gliederung" sheetId="17" r:id="rId14"/>
  </sheets>
  <definedNames>
    <definedName name="Bundesland">Feiertagsberechnung!$AM$5:$AM$20</definedName>
    <definedName name="Ländertabelle">Feiertagsberechnung!$AM$5:$AN$20</definedName>
  </definedNames>
  <calcPr calcId="145621"/>
</workbook>
</file>

<file path=xl/calcChain.xml><?xml version="1.0" encoding="utf-8"?>
<calcChain xmlns="http://schemas.openxmlformats.org/spreadsheetml/2006/main">
  <c r="L4" i="7" l="1"/>
  <c r="L4" i="8"/>
  <c r="L4" i="9"/>
  <c r="L4" i="10"/>
  <c r="L4" i="11"/>
  <c r="L4" i="12"/>
  <c r="L4" i="13"/>
  <c r="L4" i="14"/>
  <c r="L4" i="15"/>
  <c r="L4" i="16"/>
  <c r="L4" i="17"/>
  <c r="L4" i="6"/>
  <c r="J17" i="17" l="1"/>
  <c r="J16" i="17"/>
  <c r="J15" i="17"/>
  <c r="J14" i="17"/>
  <c r="J13" i="17" s="1"/>
  <c r="I13" i="17"/>
  <c r="H13" i="17"/>
  <c r="D13" i="17"/>
  <c r="J12" i="17"/>
  <c r="J11" i="17"/>
  <c r="J10" i="17"/>
  <c r="J9" i="17"/>
  <c r="J8" i="17"/>
  <c r="I7" i="17"/>
  <c r="H7" i="17"/>
  <c r="D7" i="17"/>
  <c r="D4" i="17"/>
  <c r="I13" i="16"/>
  <c r="H13" i="16"/>
  <c r="D13" i="16"/>
  <c r="L5" i="16" s="1"/>
  <c r="I7" i="16"/>
  <c r="H7" i="16"/>
  <c r="D7" i="16"/>
  <c r="J17" i="16"/>
  <c r="J16" i="16"/>
  <c r="J15" i="16"/>
  <c r="J14" i="16"/>
  <c r="J13" i="16" s="1"/>
  <c r="J12" i="16"/>
  <c r="J11" i="16"/>
  <c r="J10" i="16"/>
  <c r="J9" i="16"/>
  <c r="J8" i="16"/>
  <c r="J7" i="16" s="1"/>
  <c r="D4" i="16"/>
  <c r="J9" i="15"/>
  <c r="J10" i="15"/>
  <c r="J11" i="15"/>
  <c r="J12" i="15"/>
  <c r="J14" i="15"/>
  <c r="J15" i="15"/>
  <c r="J16" i="15"/>
  <c r="J17" i="15"/>
  <c r="J8" i="15"/>
  <c r="L6" i="15"/>
  <c r="D4" i="15"/>
  <c r="J7" i="17" l="1"/>
  <c r="L5" i="17"/>
  <c r="L6" i="17"/>
  <c r="L5" i="15"/>
  <c r="L6" i="16"/>
  <c r="L5" i="14"/>
  <c r="D4" i="14"/>
  <c r="L5" i="13"/>
  <c r="D4" i="13"/>
  <c r="D4" i="12"/>
  <c r="L5" i="12"/>
  <c r="L6" i="13" l="1"/>
  <c r="L6" i="14"/>
  <c r="L6" i="12"/>
  <c r="L6" i="11"/>
  <c r="L5" i="11" l="1"/>
  <c r="L5" i="10"/>
  <c r="L6" i="10"/>
  <c r="L5" i="9"/>
  <c r="L6" i="8"/>
  <c r="L5" i="7"/>
  <c r="L6" i="9" l="1"/>
  <c r="L5" i="8"/>
  <c r="X6" i="4" l="1"/>
  <c r="Y6" i="4"/>
  <c r="Z6" i="4"/>
  <c r="AA6" i="4"/>
  <c r="AB6" i="4"/>
  <c r="AC6" i="4"/>
  <c r="AD6" i="4"/>
  <c r="AE6" i="4"/>
  <c r="AF6" i="4"/>
  <c r="AG6" i="4"/>
  <c r="AH6" i="4"/>
  <c r="AJ6" i="4"/>
  <c r="AK6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W10" i="4"/>
  <c r="X10" i="4"/>
  <c r="Y10" i="4"/>
  <c r="Z10" i="4"/>
  <c r="AA10" i="4"/>
  <c r="AB10" i="4"/>
  <c r="AC10" i="4"/>
  <c r="AD10" i="4"/>
  <c r="AE10" i="4"/>
  <c r="AF10" i="4"/>
  <c r="AG10" i="4"/>
  <c r="AH10" i="4"/>
  <c r="AI10" i="4"/>
  <c r="AJ10" i="4"/>
  <c r="AK10" i="4"/>
  <c r="W14" i="4"/>
  <c r="X14" i="4"/>
  <c r="Y14" i="4"/>
  <c r="Z14" i="4"/>
  <c r="AA14" i="4"/>
  <c r="AB14" i="4"/>
  <c r="AC14" i="4"/>
  <c r="AD14" i="4"/>
  <c r="AE14" i="4"/>
  <c r="AF14" i="4"/>
  <c r="AG14" i="4"/>
  <c r="AH14" i="4"/>
  <c r="AI14" i="4"/>
  <c r="AJ14" i="4"/>
  <c r="AK14" i="4"/>
  <c r="X16" i="4"/>
  <c r="Y16" i="4"/>
  <c r="Z16" i="4"/>
  <c r="AA16" i="4"/>
  <c r="AC16" i="4"/>
  <c r="AD16" i="4"/>
  <c r="AH16" i="4"/>
  <c r="AI16" i="4"/>
  <c r="AJ16" i="4"/>
  <c r="AK16" i="4"/>
  <c r="W17" i="4"/>
  <c r="X17" i="4"/>
  <c r="Y17" i="4"/>
  <c r="Z17" i="4"/>
  <c r="AA17" i="4"/>
  <c r="AB17" i="4"/>
  <c r="AC17" i="4"/>
  <c r="AD17" i="4"/>
  <c r="AE17" i="4"/>
  <c r="AF17" i="4"/>
  <c r="AH17" i="4"/>
  <c r="AI17" i="4"/>
  <c r="AJ17" i="4"/>
  <c r="AK17" i="4"/>
  <c r="W19" i="4"/>
  <c r="X19" i="4"/>
  <c r="Z19" i="4"/>
  <c r="AA19" i="4"/>
  <c r="AB19" i="4"/>
  <c r="AD19" i="4"/>
  <c r="AE19" i="4"/>
  <c r="AF19" i="4"/>
  <c r="AG19" i="4"/>
  <c r="AJ19" i="4"/>
  <c r="X20" i="4"/>
  <c r="Y20" i="4"/>
  <c r="Z20" i="4"/>
  <c r="AA20" i="4"/>
  <c r="AB20" i="4"/>
  <c r="AC20" i="4"/>
  <c r="AD20" i="4"/>
  <c r="AH20" i="4"/>
  <c r="AI20" i="4"/>
  <c r="AJ20" i="4"/>
  <c r="AK20" i="4"/>
  <c r="W21" i="4"/>
  <c r="X21" i="4"/>
  <c r="Y21" i="4"/>
  <c r="Z21" i="4"/>
  <c r="AA21" i="4"/>
  <c r="AB21" i="4"/>
  <c r="AC21" i="4"/>
  <c r="AD21" i="4"/>
  <c r="AE21" i="4"/>
  <c r="AF21" i="4"/>
  <c r="AG21" i="4"/>
  <c r="AI21" i="4"/>
  <c r="AJ21" i="4"/>
  <c r="AK21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X26" i="4"/>
  <c r="Y26" i="4"/>
  <c r="Z26" i="4"/>
  <c r="AA26" i="4"/>
  <c r="AB26" i="4"/>
  <c r="AC26" i="4"/>
  <c r="AD26" i="4"/>
  <c r="AE26" i="4"/>
  <c r="AF26" i="4"/>
  <c r="AG26" i="4"/>
  <c r="AH26" i="4"/>
  <c r="AJ26" i="4"/>
  <c r="AK26" i="4"/>
  <c r="W27" i="4"/>
  <c r="X27" i="4"/>
  <c r="Y27" i="4"/>
  <c r="Z27" i="4"/>
  <c r="AA27" i="4"/>
  <c r="AB27" i="4"/>
  <c r="AC27" i="4"/>
  <c r="AD27" i="4"/>
  <c r="AE27" i="4"/>
  <c r="AF27" i="4"/>
  <c r="AG27" i="4"/>
  <c r="AH27" i="4"/>
  <c r="AI27" i="4"/>
  <c r="AJ27" i="4"/>
  <c r="AK27" i="4"/>
  <c r="W28" i="4"/>
  <c r="X28" i="4"/>
  <c r="Y28" i="4"/>
  <c r="Z28" i="4"/>
  <c r="AA28" i="4"/>
  <c r="AB28" i="4"/>
  <c r="AC28" i="4"/>
  <c r="AD28" i="4"/>
  <c r="AE28" i="4"/>
  <c r="AF28" i="4"/>
  <c r="AG28" i="4"/>
  <c r="AH28" i="4"/>
  <c r="AI28" i="4"/>
  <c r="AJ28" i="4"/>
  <c r="AK28" i="4"/>
  <c r="W30" i="4"/>
  <c r="X30" i="4"/>
  <c r="Y30" i="4"/>
  <c r="Z30" i="4"/>
  <c r="AA30" i="4"/>
  <c r="AB30" i="4"/>
  <c r="AC30" i="4"/>
  <c r="AD30" i="4"/>
  <c r="AE30" i="4"/>
  <c r="AF30" i="4"/>
  <c r="AG30" i="4"/>
  <c r="AH30" i="4"/>
  <c r="AI30" i="4"/>
  <c r="AJ30" i="4"/>
  <c r="AK30" i="4"/>
  <c r="W34" i="4"/>
  <c r="X34" i="4"/>
  <c r="Y34" i="4"/>
  <c r="Z34" i="4"/>
  <c r="AA34" i="4"/>
  <c r="AB34" i="4"/>
  <c r="AC34" i="4"/>
  <c r="AD34" i="4"/>
  <c r="AE34" i="4"/>
  <c r="AF34" i="4"/>
  <c r="AG34" i="4"/>
  <c r="AH34" i="4"/>
  <c r="AI34" i="4"/>
  <c r="AJ34" i="4"/>
  <c r="AK34" i="4"/>
  <c r="X36" i="4"/>
  <c r="Y36" i="4"/>
  <c r="Z36" i="4"/>
  <c r="AA36" i="4"/>
  <c r="AC36" i="4"/>
  <c r="AD36" i="4"/>
  <c r="AH36" i="4"/>
  <c r="AI36" i="4"/>
  <c r="AJ36" i="4"/>
  <c r="AK36" i="4"/>
  <c r="W37" i="4"/>
  <c r="X37" i="4"/>
  <c r="Y37" i="4"/>
  <c r="Z37" i="4"/>
  <c r="AA37" i="4"/>
  <c r="AB37" i="4"/>
  <c r="AC37" i="4"/>
  <c r="AD37" i="4"/>
  <c r="AE37" i="4"/>
  <c r="AF37" i="4"/>
  <c r="AH37" i="4"/>
  <c r="AI37" i="4"/>
  <c r="AJ37" i="4"/>
  <c r="AK37" i="4"/>
  <c r="W39" i="4"/>
  <c r="X39" i="4"/>
  <c r="Z39" i="4"/>
  <c r="AA39" i="4"/>
  <c r="AB39" i="4"/>
  <c r="AD39" i="4"/>
  <c r="AE39" i="4"/>
  <c r="AF39" i="4"/>
  <c r="AG39" i="4"/>
  <c r="AJ39" i="4"/>
  <c r="X40" i="4"/>
  <c r="Y40" i="4"/>
  <c r="Z40" i="4"/>
  <c r="AA40" i="4"/>
  <c r="AB40" i="4"/>
  <c r="AC40" i="4"/>
  <c r="AD40" i="4"/>
  <c r="AH40" i="4"/>
  <c r="AI40" i="4"/>
  <c r="AJ40" i="4"/>
  <c r="AK40" i="4"/>
  <c r="W41" i="4"/>
  <c r="X41" i="4"/>
  <c r="Y41" i="4"/>
  <c r="Z41" i="4"/>
  <c r="AA41" i="4"/>
  <c r="AB41" i="4"/>
  <c r="AC41" i="4"/>
  <c r="AD41" i="4"/>
  <c r="AE41" i="4"/>
  <c r="AF41" i="4"/>
  <c r="AG41" i="4"/>
  <c r="AI41" i="4"/>
  <c r="AJ41" i="4"/>
  <c r="AK41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V7" i="4"/>
  <c r="V8" i="4"/>
  <c r="V10" i="4"/>
  <c r="V14" i="4"/>
  <c r="V17" i="4"/>
  <c r="V19" i="4"/>
  <c r="V21" i="4"/>
  <c r="V22" i="4"/>
  <c r="V27" i="4"/>
  <c r="V28" i="4"/>
  <c r="V30" i="4"/>
  <c r="V34" i="4"/>
  <c r="V37" i="4"/>
  <c r="V39" i="4"/>
  <c r="V41" i="4"/>
  <c r="V42" i="4"/>
  <c r="C44" i="4" l="1"/>
  <c r="C43" i="4"/>
  <c r="C42" i="4"/>
  <c r="C41" i="4"/>
  <c r="AH41" i="4" s="1"/>
  <c r="C40" i="4"/>
  <c r="C39" i="4"/>
  <c r="C38" i="4"/>
  <c r="C37" i="4"/>
  <c r="AG37" i="4" s="1"/>
  <c r="C32" i="4"/>
  <c r="C26" i="4"/>
  <c r="C25" i="4"/>
  <c r="C30" i="4"/>
  <c r="C29" i="4" s="1"/>
  <c r="C24" i="4"/>
  <c r="C23" i="4"/>
  <c r="C22" i="4"/>
  <c r="C21" i="4"/>
  <c r="AH21" i="4" s="1"/>
  <c r="C20" i="4"/>
  <c r="C19" i="4"/>
  <c r="C18" i="4"/>
  <c r="C17" i="4"/>
  <c r="AG17" i="4" s="1"/>
  <c r="C12" i="4"/>
  <c r="C10" i="4"/>
  <c r="C6" i="4"/>
  <c r="C5" i="4"/>
  <c r="V5" i="4" s="1"/>
  <c r="W29" i="4" l="1"/>
  <c r="AA29" i="4"/>
  <c r="AE29" i="4"/>
  <c r="AI29" i="4"/>
  <c r="X29" i="4"/>
  <c r="AB29" i="4"/>
  <c r="AF29" i="4"/>
  <c r="AJ29" i="4"/>
  <c r="AD29" i="4"/>
  <c r="Y29" i="4"/>
  <c r="AG29" i="4"/>
  <c r="AK29" i="4"/>
  <c r="V29" i="4"/>
  <c r="AH29" i="4"/>
  <c r="Z29" i="4"/>
  <c r="AC29" i="4"/>
  <c r="Y19" i="4"/>
  <c r="AC19" i="4"/>
  <c r="AK19" i="4"/>
  <c r="AH19" i="4"/>
  <c r="AI19" i="4"/>
  <c r="Y23" i="4"/>
  <c r="AC23" i="4"/>
  <c r="AG23" i="4"/>
  <c r="AK23" i="4"/>
  <c r="Z23" i="4"/>
  <c r="AD23" i="4"/>
  <c r="AH23" i="4"/>
  <c r="V23" i="4"/>
  <c r="AB23" i="4"/>
  <c r="AJ23" i="4"/>
  <c r="W23" i="4"/>
  <c r="AE23" i="4"/>
  <c r="AF23" i="4"/>
  <c r="AI23" i="4"/>
  <c r="X23" i="4"/>
  <c r="AA23" i="4"/>
  <c r="V26" i="4"/>
  <c r="W26" i="4"/>
  <c r="AI26" i="4"/>
  <c r="Y39" i="4"/>
  <c r="AC39" i="4"/>
  <c r="AK39" i="4"/>
  <c r="AH39" i="4"/>
  <c r="AI39" i="4"/>
  <c r="Y43" i="4"/>
  <c r="AC43" i="4"/>
  <c r="AG43" i="4"/>
  <c r="AK43" i="4"/>
  <c r="Z43" i="4"/>
  <c r="AD43" i="4"/>
  <c r="AH43" i="4"/>
  <c r="V43" i="4"/>
  <c r="AA43" i="4"/>
  <c r="AI43" i="4"/>
  <c r="AB43" i="4"/>
  <c r="AJ43" i="4"/>
  <c r="X43" i="4"/>
  <c r="W43" i="4"/>
  <c r="AE43" i="4"/>
  <c r="AF43" i="4"/>
  <c r="Z12" i="4"/>
  <c r="AD12" i="4"/>
  <c r="AH12" i="4"/>
  <c r="W12" i="4"/>
  <c r="AA12" i="4"/>
  <c r="AE12" i="4"/>
  <c r="AI12" i="4"/>
  <c r="AB12" i="4"/>
  <c r="AJ12" i="4"/>
  <c r="AC12" i="4"/>
  <c r="AK12" i="4"/>
  <c r="AF12" i="4"/>
  <c r="AG12" i="4"/>
  <c r="X12" i="4"/>
  <c r="V12" i="4"/>
  <c r="Y12" i="4"/>
  <c r="W20" i="4"/>
  <c r="AE20" i="4"/>
  <c r="V20" i="4"/>
  <c r="AF20" i="4"/>
  <c r="AG20" i="4"/>
  <c r="Z24" i="4"/>
  <c r="AD24" i="4"/>
  <c r="AH24" i="4"/>
  <c r="W24" i="4"/>
  <c r="AA24" i="4"/>
  <c r="AE24" i="4"/>
  <c r="AI24" i="4"/>
  <c r="AC24" i="4"/>
  <c r="AK24" i="4"/>
  <c r="X24" i="4"/>
  <c r="AF24" i="4"/>
  <c r="AG24" i="4"/>
  <c r="AB24" i="4"/>
  <c r="AJ24" i="4"/>
  <c r="V24" i="4"/>
  <c r="Y24" i="4"/>
  <c r="Z32" i="4"/>
  <c r="AD32" i="4"/>
  <c r="AH32" i="4"/>
  <c r="W32" i="4"/>
  <c r="AA32" i="4"/>
  <c r="AE32" i="4"/>
  <c r="AI32" i="4"/>
  <c r="Y32" i="4"/>
  <c r="AG32" i="4"/>
  <c r="AB32" i="4"/>
  <c r="AJ32" i="4"/>
  <c r="V32" i="4"/>
  <c r="X32" i="4"/>
  <c r="AF32" i="4"/>
  <c r="AK32" i="4"/>
  <c r="AC32" i="4"/>
  <c r="W40" i="4"/>
  <c r="AE40" i="4"/>
  <c r="AG40" i="4"/>
  <c r="V40" i="4"/>
  <c r="AF40" i="4"/>
  <c r="Z44" i="4"/>
  <c r="AD44" i="4"/>
  <c r="AH44" i="4"/>
  <c r="W44" i="4"/>
  <c r="AA44" i="4"/>
  <c r="AE44" i="4"/>
  <c r="AI44" i="4"/>
  <c r="AB44" i="4"/>
  <c r="AJ44" i="4"/>
  <c r="AC44" i="4"/>
  <c r="AK44" i="4"/>
  <c r="Y44" i="4"/>
  <c r="AG44" i="4"/>
  <c r="AF44" i="4"/>
  <c r="V44" i="4"/>
  <c r="X44" i="4"/>
  <c r="W5" i="4"/>
  <c r="AA5" i="4"/>
  <c r="AE5" i="4"/>
  <c r="AI5" i="4"/>
  <c r="AC5" i="4"/>
  <c r="X5" i="4"/>
  <c r="AB5" i="4"/>
  <c r="AF5" i="4"/>
  <c r="AJ5" i="4"/>
  <c r="Y5" i="4"/>
  <c r="AG5" i="4"/>
  <c r="AK5" i="4"/>
  <c r="Z5" i="4"/>
  <c r="AD5" i="4"/>
  <c r="AH5" i="4"/>
  <c r="V6" i="4"/>
  <c r="W6" i="4"/>
  <c r="AI6" i="4"/>
  <c r="X18" i="4"/>
  <c r="AB18" i="4"/>
  <c r="AF18" i="4"/>
  <c r="AJ18" i="4"/>
  <c r="V18" i="4"/>
  <c r="Y18" i="4"/>
  <c r="AC18" i="4"/>
  <c r="AG18" i="4"/>
  <c r="AK18" i="4"/>
  <c r="W18" i="4"/>
  <c r="AE18" i="4"/>
  <c r="Z18" i="4"/>
  <c r="AH18" i="4"/>
  <c r="AD18" i="4"/>
  <c r="AI18" i="4"/>
  <c r="AA18" i="4"/>
  <c r="W25" i="4"/>
  <c r="AA25" i="4"/>
  <c r="AE25" i="4"/>
  <c r="AI25" i="4"/>
  <c r="X25" i="4"/>
  <c r="AB25" i="4"/>
  <c r="AF25" i="4"/>
  <c r="AJ25" i="4"/>
  <c r="AD25" i="4"/>
  <c r="V25" i="4"/>
  <c r="Y25" i="4"/>
  <c r="AG25" i="4"/>
  <c r="AH25" i="4"/>
  <c r="AK25" i="4"/>
  <c r="Z25" i="4"/>
  <c r="AC25" i="4"/>
  <c r="X38" i="4"/>
  <c r="AB38" i="4"/>
  <c r="AF38" i="4"/>
  <c r="AJ38" i="4"/>
  <c r="V38" i="4"/>
  <c r="Y38" i="4"/>
  <c r="AC38" i="4"/>
  <c r="AG38" i="4"/>
  <c r="AK38" i="4"/>
  <c r="AD38" i="4"/>
  <c r="W38" i="4"/>
  <c r="AE38" i="4"/>
  <c r="AH38" i="4"/>
  <c r="Z38" i="4"/>
  <c r="AA38" i="4"/>
  <c r="AI38" i="4"/>
  <c r="C36" i="4"/>
  <c r="C33" i="4"/>
  <c r="C27" i="4"/>
  <c r="C31" i="4"/>
  <c r="C35" i="4"/>
  <c r="C34" i="4"/>
  <c r="C28" i="4"/>
  <c r="C7" i="4"/>
  <c r="C13" i="4"/>
  <c r="C8" i="4"/>
  <c r="C14" i="4"/>
  <c r="C9" i="4"/>
  <c r="C15" i="4"/>
  <c r="C11" i="4"/>
  <c r="C16" i="4"/>
  <c r="Y11" i="4" l="1"/>
  <c r="AC11" i="4"/>
  <c r="AG11" i="4"/>
  <c r="AK11" i="4"/>
  <c r="Z11" i="4"/>
  <c r="AD11" i="4"/>
  <c r="AH11" i="4"/>
  <c r="V11" i="4"/>
  <c r="AA11" i="4"/>
  <c r="AI11" i="4"/>
  <c r="AB11" i="4"/>
  <c r="AJ11" i="4"/>
  <c r="AE11" i="4"/>
  <c r="AF11" i="4"/>
  <c r="W11" i="4"/>
  <c r="X11" i="4"/>
  <c r="Y15" i="4"/>
  <c r="AC15" i="4"/>
  <c r="AG15" i="4"/>
  <c r="AK15" i="4"/>
  <c r="Z15" i="4"/>
  <c r="AD15" i="4"/>
  <c r="AH15" i="4"/>
  <c r="V15" i="4"/>
  <c r="W15" i="4"/>
  <c r="AE15" i="4"/>
  <c r="X15" i="4"/>
  <c r="AF15" i="4"/>
  <c r="AJ15" i="4"/>
  <c r="AA15" i="4"/>
  <c r="AB15" i="4"/>
  <c r="AI15" i="4"/>
  <c r="Y35" i="4"/>
  <c r="AC35" i="4"/>
  <c r="AG35" i="4"/>
  <c r="AK35" i="4"/>
  <c r="Z35" i="4"/>
  <c r="AD35" i="4"/>
  <c r="AH35" i="4"/>
  <c r="V35" i="4"/>
  <c r="AB35" i="4"/>
  <c r="AJ35" i="4"/>
  <c r="W35" i="4"/>
  <c r="AE35" i="4"/>
  <c r="AF35" i="4"/>
  <c r="X35" i="4"/>
  <c r="AI35" i="4"/>
  <c r="AA35" i="4"/>
  <c r="W9" i="4"/>
  <c r="AA9" i="4"/>
  <c r="AE9" i="4"/>
  <c r="AI9" i="4"/>
  <c r="X9" i="4"/>
  <c r="AB9" i="4"/>
  <c r="AF9" i="4"/>
  <c r="AJ9" i="4"/>
  <c r="Y9" i="4"/>
  <c r="AG9" i="4"/>
  <c r="V9" i="4"/>
  <c r="Z9" i="4"/>
  <c r="AH9" i="4"/>
  <c r="AC9" i="4"/>
  <c r="AD9" i="4"/>
  <c r="AK9" i="4"/>
  <c r="Y31" i="4"/>
  <c r="AC31" i="4"/>
  <c r="AG31" i="4"/>
  <c r="AK31" i="4"/>
  <c r="Z31" i="4"/>
  <c r="AD31" i="4"/>
  <c r="AH31" i="4"/>
  <c r="V31" i="4"/>
  <c r="X31" i="4"/>
  <c r="AF31" i="4"/>
  <c r="AA31" i="4"/>
  <c r="AI31" i="4"/>
  <c r="W31" i="4"/>
  <c r="AB31" i="4"/>
  <c r="AE31" i="4"/>
  <c r="AJ31" i="4"/>
  <c r="W33" i="4"/>
  <c r="AA33" i="4"/>
  <c r="AE33" i="4"/>
  <c r="AI33" i="4"/>
  <c r="X33" i="4"/>
  <c r="AB33" i="4"/>
  <c r="AF33" i="4"/>
  <c r="AJ33" i="4"/>
  <c r="Z33" i="4"/>
  <c r="AH33" i="4"/>
  <c r="AC33" i="4"/>
  <c r="AK33" i="4"/>
  <c r="Y33" i="4"/>
  <c r="V33" i="4"/>
  <c r="AD33" i="4"/>
  <c r="AG33" i="4"/>
  <c r="W13" i="4"/>
  <c r="AA13" i="4"/>
  <c r="AE13" i="4"/>
  <c r="AI13" i="4"/>
  <c r="X13" i="4"/>
  <c r="AB13" i="4"/>
  <c r="AF13" i="4"/>
  <c r="AJ13" i="4"/>
  <c r="AC13" i="4"/>
  <c r="AK13" i="4"/>
  <c r="AD13" i="4"/>
  <c r="AG13" i="4"/>
  <c r="Z13" i="4"/>
  <c r="AH13" i="4"/>
  <c r="Y13" i="4"/>
  <c r="V13" i="4"/>
  <c r="W36" i="4"/>
  <c r="AE36" i="4"/>
  <c r="AF36" i="4"/>
  <c r="V36" i="4"/>
  <c r="AB36" i="4"/>
  <c r="AG36" i="4"/>
  <c r="W16" i="4"/>
  <c r="AE16" i="4"/>
  <c r="AB16" i="4"/>
  <c r="AG16" i="4"/>
  <c r="V16" i="4"/>
  <c r="AF16" i="4"/>
  <c r="F15" i="12"/>
  <c r="F17" i="12"/>
  <c r="F11" i="12"/>
  <c r="F16" i="12"/>
  <c r="F8" i="12"/>
  <c r="F9" i="12"/>
  <c r="F17" i="11"/>
  <c r="F14" i="12"/>
  <c r="F12" i="12"/>
  <c r="F10" i="12"/>
  <c r="M4" i="12" l="1"/>
  <c r="F11" i="11"/>
  <c r="F10" i="11"/>
  <c r="F15" i="11"/>
  <c r="F16" i="11"/>
  <c r="F8" i="11"/>
  <c r="F14" i="11"/>
  <c r="F9" i="11"/>
  <c r="F12" i="11"/>
  <c r="M6" i="12" l="1"/>
  <c r="N4" i="12"/>
  <c r="M4" i="11"/>
  <c r="M5" i="12"/>
  <c r="F9" i="8"/>
  <c r="F10" i="7"/>
  <c r="F15" i="9"/>
  <c r="F9" i="7"/>
  <c r="F8" i="10"/>
  <c r="F11" i="7"/>
  <c r="F15" i="8"/>
  <c r="F16" i="7"/>
  <c r="F10" i="8"/>
  <c r="F9" i="9"/>
  <c r="F17" i="8"/>
  <c r="F14" i="10"/>
  <c r="F12" i="10"/>
  <c r="F12" i="7"/>
  <c r="F8" i="9"/>
  <c r="F15" i="10"/>
  <c r="F11" i="9"/>
  <c r="F16" i="10"/>
  <c r="F16" i="9"/>
  <c r="F11" i="10"/>
  <c r="F8" i="8"/>
  <c r="F12" i="8"/>
  <c r="F15" i="7"/>
  <c r="F8" i="7"/>
  <c r="F10" i="9"/>
  <c r="F14" i="8"/>
  <c r="F9" i="10"/>
  <c r="F14" i="9"/>
  <c r="F17" i="10"/>
  <c r="F12" i="9"/>
  <c r="F14" i="7"/>
  <c r="F11" i="8"/>
  <c r="F10" i="10"/>
  <c r="F16" i="8"/>
  <c r="F17" i="7"/>
  <c r="F17" i="9"/>
  <c r="O4" i="12" l="1"/>
  <c r="P4" i="12" s="1"/>
  <c r="P5" i="12" s="1"/>
  <c r="M5" i="11"/>
  <c r="M4" i="8"/>
  <c r="N4" i="8" s="1"/>
  <c r="M4" i="7"/>
  <c r="N4" i="7" s="1"/>
  <c r="M6" i="11"/>
  <c r="M4" i="9"/>
  <c r="M6" i="9" s="1"/>
  <c r="N6" i="12"/>
  <c r="N4" i="11"/>
  <c r="N5" i="11" s="1"/>
  <c r="N5" i="12"/>
  <c r="M4" i="10"/>
  <c r="N4" i="10" s="1"/>
  <c r="F8" i="5"/>
  <c r="F9" i="5"/>
  <c r="F11" i="6"/>
  <c r="F12" i="6"/>
  <c r="F15" i="5"/>
  <c r="F12" i="5"/>
  <c r="F16" i="5"/>
  <c r="F8" i="6"/>
  <c r="F10" i="6"/>
  <c r="F14" i="5"/>
  <c r="F17" i="6"/>
  <c r="F17" i="5"/>
  <c r="F14" i="6"/>
  <c r="F9" i="6"/>
  <c r="F10" i="5"/>
  <c r="F11" i="5"/>
  <c r="F15" i="6"/>
  <c r="F16" i="6"/>
  <c r="O5" i="12" l="1"/>
  <c r="O6" i="12"/>
  <c r="N6" i="11"/>
  <c r="M5" i="7"/>
  <c r="O4" i="7"/>
  <c r="P4" i="7" s="1"/>
  <c r="N5" i="7"/>
  <c r="O4" i="11"/>
  <c r="P4" i="11" s="1"/>
  <c r="Q4" i="11" s="1"/>
  <c r="P6" i="12"/>
  <c r="O4" i="8"/>
  <c r="P4" i="8" s="1"/>
  <c r="N6" i="8"/>
  <c r="N5" i="8"/>
  <c r="M5" i="8"/>
  <c r="M6" i="8"/>
  <c r="N6" i="10"/>
  <c r="N5" i="10"/>
  <c r="O4" i="10"/>
  <c r="M5" i="10"/>
  <c r="N4" i="9"/>
  <c r="M5" i="9"/>
  <c r="Q4" i="12"/>
  <c r="M6" i="10"/>
  <c r="M4" i="6"/>
  <c r="N4" i="6" s="1"/>
  <c r="O4" i="6" s="1"/>
  <c r="P4" i="6" s="1"/>
  <c r="Q4" i="6" s="1"/>
  <c r="R4" i="6" s="1"/>
  <c r="S4" i="6" s="1"/>
  <c r="T4" i="6" s="1"/>
  <c r="U4" i="6" s="1"/>
  <c r="V4" i="6" s="1"/>
  <c r="W4" i="6" s="1"/>
  <c r="X4" i="6" s="1"/>
  <c r="Y4" i="6" s="1"/>
  <c r="Z4" i="6" s="1"/>
  <c r="AA4" i="6" s="1"/>
  <c r="AB4" i="6" s="1"/>
  <c r="AC4" i="6" s="1"/>
  <c r="AD4" i="6" s="1"/>
  <c r="AE4" i="6" s="1"/>
  <c r="AF4" i="6" s="1"/>
  <c r="AG4" i="6" s="1"/>
  <c r="AH4" i="6" s="1"/>
  <c r="AI4" i="6" s="1"/>
  <c r="AJ4" i="6" s="1"/>
  <c r="AK4" i="6" s="1"/>
  <c r="AL4" i="6" s="1"/>
  <c r="AM4" i="6" s="1"/>
  <c r="AN4" i="6" s="1"/>
  <c r="AO4" i="6" s="1"/>
  <c r="AP4" i="6" s="1"/>
  <c r="O5" i="7" l="1"/>
  <c r="P5" i="11"/>
  <c r="O5" i="8"/>
  <c r="P6" i="11"/>
  <c r="O5" i="11"/>
  <c r="O6" i="11"/>
  <c r="O6" i="8"/>
  <c r="Q6" i="12"/>
  <c r="R4" i="12"/>
  <c r="Q5" i="12"/>
  <c r="P5" i="8"/>
  <c r="Q4" i="8"/>
  <c r="P6" i="8"/>
  <c r="Q4" i="7"/>
  <c r="P5" i="7"/>
  <c r="O5" i="10"/>
  <c r="O6" i="10"/>
  <c r="P4" i="10"/>
  <c r="R4" i="11"/>
  <c r="Q5" i="11"/>
  <c r="Q6" i="11"/>
  <c r="N6" i="9"/>
  <c r="N5" i="9"/>
  <c r="O4" i="9"/>
  <c r="S4" i="11" l="1"/>
  <c r="R5" i="11"/>
  <c r="R6" i="11"/>
  <c r="P5" i="10"/>
  <c r="Q4" i="10"/>
  <c r="P6" i="10"/>
  <c r="R4" i="7"/>
  <c r="Q5" i="7"/>
  <c r="R5" i="12"/>
  <c r="R6" i="12"/>
  <c r="S4" i="12"/>
  <c r="O6" i="9"/>
  <c r="P4" i="9"/>
  <c r="O5" i="9"/>
  <c r="R4" i="8"/>
  <c r="Q6" i="8"/>
  <c r="Q5" i="8"/>
  <c r="S4" i="7" l="1"/>
  <c r="R5" i="7"/>
  <c r="T4" i="12"/>
  <c r="S5" i="12"/>
  <c r="S6" i="12"/>
  <c r="Q5" i="10"/>
  <c r="R4" i="10"/>
  <c r="Q6" i="10"/>
  <c r="P6" i="9"/>
  <c r="Q4" i="9"/>
  <c r="P5" i="9"/>
  <c r="R6" i="8"/>
  <c r="R5" i="8"/>
  <c r="S4" i="8"/>
  <c r="T4" i="11"/>
  <c r="S5" i="11"/>
  <c r="S6" i="11"/>
  <c r="S4" i="10" l="1"/>
  <c r="R6" i="10"/>
  <c r="R5" i="10"/>
  <c r="T5" i="12"/>
  <c r="T6" i="12"/>
  <c r="U4" i="12"/>
  <c r="T5" i="11"/>
  <c r="T6" i="11"/>
  <c r="U4" i="11"/>
  <c r="Q5" i="9"/>
  <c r="Q6" i="9"/>
  <c r="R4" i="9"/>
  <c r="S6" i="8"/>
  <c r="S5" i="8"/>
  <c r="T4" i="8"/>
  <c r="S5" i="7"/>
  <c r="T4" i="7"/>
  <c r="U6" i="11" l="1"/>
  <c r="V4" i="11"/>
  <c r="U5" i="11"/>
  <c r="R5" i="9"/>
  <c r="R6" i="9"/>
  <c r="S4" i="9"/>
  <c r="U4" i="8"/>
  <c r="T6" i="8"/>
  <c r="T5" i="8"/>
  <c r="T5" i="7"/>
  <c r="U4" i="7"/>
  <c r="S5" i="10"/>
  <c r="S6" i="10"/>
  <c r="T4" i="10"/>
  <c r="U5" i="12"/>
  <c r="U6" i="12"/>
  <c r="V4" i="12"/>
  <c r="U6" i="8" l="1"/>
  <c r="U5" i="8"/>
  <c r="V4" i="8"/>
  <c r="V5" i="11"/>
  <c r="V6" i="11"/>
  <c r="W4" i="11"/>
  <c r="V6" i="12"/>
  <c r="V5" i="12"/>
  <c r="W4" i="12"/>
  <c r="V4" i="7"/>
  <c r="U5" i="7"/>
  <c r="S6" i="9"/>
  <c r="T4" i="9"/>
  <c r="S5" i="9"/>
  <c r="T5" i="10"/>
  <c r="T6" i="10"/>
  <c r="U4" i="10"/>
  <c r="W4" i="8" l="1"/>
  <c r="V5" i="8"/>
  <c r="V6" i="8"/>
  <c r="U6" i="10"/>
  <c r="U5" i="10"/>
  <c r="V4" i="10"/>
  <c r="U4" i="9"/>
  <c r="T6" i="9"/>
  <c r="T5" i="9"/>
  <c r="W5" i="12"/>
  <c r="X4" i="12"/>
  <c r="W6" i="12"/>
  <c r="V5" i="7"/>
  <c r="W4" i="7"/>
  <c r="W5" i="11"/>
  <c r="W6" i="11"/>
  <c r="X4" i="11"/>
  <c r="U5" i="9" l="1"/>
  <c r="U6" i="9"/>
  <c r="V4" i="9"/>
  <c r="W5" i="7"/>
  <c r="X4" i="7"/>
  <c r="X5" i="11"/>
  <c r="X6" i="11"/>
  <c r="Y4" i="11"/>
  <c r="X6" i="12"/>
  <c r="X5" i="12"/>
  <c r="Y4" i="12"/>
  <c r="V6" i="10"/>
  <c r="W4" i="10"/>
  <c r="V5" i="10"/>
  <c r="W5" i="8"/>
  <c r="X4" i="8"/>
  <c r="W6" i="8"/>
  <c r="W5" i="10" l="1"/>
  <c r="X4" i="10"/>
  <c r="W6" i="10"/>
  <c r="X6" i="8"/>
  <c r="Y4" i="8"/>
  <c r="X5" i="8"/>
  <c r="Y5" i="11"/>
  <c r="Z4" i="11"/>
  <c r="Y6" i="11"/>
  <c r="V6" i="9"/>
  <c r="W4" i="9"/>
  <c r="V5" i="9"/>
  <c r="Z4" i="12"/>
  <c r="Y5" i="12"/>
  <c r="Y6" i="12"/>
  <c r="Y4" i="7"/>
  <c r="X5" i="7"/>
  <c r="W6" i="9" l="1"/>
  <c r="X4" i="9"/>
  <c r="W5" i="9"/>
  <c r="Y4" i="10"/>
  <c r="X5" i="10"/>
  <c r="X6" i="10"/>
  <c r="AA4" i="11"/>
  <c r="Z5" i="11"/>
  <c r="Z6" i="11"/>
  <c r="Z4" i="7"/>
  <c r="Y5" i="7"/>
  <c r="AA4" i="12"/>
  <c r="Z5" i="12"/>
  <c r="Z6" i="12"/>
  <c r="Y5" i="8"/>
  <c r="Y6" i="8"/>
  <c r="Z4" i="8"/>
  <c r="Y5" i="10" l="1"/>
  <c r="Y6" i="10"/>
  <c r="Z4" i="10"/>
  <c r="AA5" i="11"/>
  <c r="AA6" i="11"/>
  <c r="AB4" i="11"/>
  <c r="Z6" i="8"/>
  <c r="Z5" i="8"/>
  <c r="AA4" i="8"/>
  <c r="AA5" i="12"/>
  <c r="AA6" i="12"/>
  <c r="AB4" i="12"/>
  <c r="Z5" i="7"/>
  <c r="AA4" i="7"/>
  <c r="Y4" i="9"/>
  <c r="X5" i="9"/>
  <c r="X6" i="9"/>
  <c r="AB5" i="12" l="1"/>
  <c r="AB6" i="12"/>
  <c r="AC4" i="12"/>
  <c r="AB5" i="11"/>
  <c r="AC4" i="11"/>
  <c r="AB6" i="11"/>
  <c r="Z5" i="10"/>
  <c r="Z6" i="10"/>
  <c r="AA4" i="10"/>
  <c r="Y5" i="9"/>
  <c r="Y6" i="9"/>
  <c r="Z4" i="9"/>
  <c r="AA5" i="7"/>
  <c r="AB4" i="7"/>
  <c r="AB4" i="8"/>
  <c r="AA5" i="8"/>
  <c r="AA6" i="8"/>
  <c r="AB4" i="10" l="1"/>
  <c r="AA6" i="10"/>
  <c r="AA5" i="10"/>
  <c r="AA4" i="9"/>
  <c r="Z6" i="9"/>
  <c r="Z5" i="9"/>
  <c r="AB6" i="8"/>
  <c r="AB5" i="8"/>
  <c r="AC4" i="8"/>
  <c r="AD4" i="12"/>
  <c r="AC5" i="12"/>
  <c r="AC6" i="12"/>
  <c r="AC4" i="7"/>
  <c r="AB5" i="7"/>
  <c r="AC6" i="11"/>
  <c r="AC5" i="11"/>
  <c r="AD4" i="11"/>
  <c r="AC6" i="8" l="1"/>
  <c r="AD4" i="8"/>
  <c r="AC5" i="8"/>
  <c r="AD6" i="11"/>
  <c r="AE4" i="11"/>
  <c r="AD5" i="11"/>
  <c r="AD4" i="7"/>
  <c r="AC5" i="7"/>
  <c r="AA5" i="9"/>
  <c r="AB4" i="9"/>
  <c r="AA6" i="9"/>
  <c r="AD6" i="12"/>
  <c r="AD5" i="12"/>
  <c r="AE4" i="12"/>
  <c r="AB6" i="10"/>
  <c r="AC4" i="10"/>
  <c r="AB5" i="10"/>
  <c r="AD5" i="7" l="1"/>
  <c r="AE4" i="7"/>
  <c r="AD6" i="8"/>
  <c r="AD5" i="8"/>
  <c r="AE4" i="8"/>
  <c r="AD4" i="10"/>
  <c r="AC5" i="10"/>
  <c r="AC6" i="10"/>
  <c r="AC4" i="9"/>
  <c r="AB5" i="9"/>
  <c r="AB6" i="9"/>
  <c r="AF4" i="12"/>
  <c r="AE5" i="12"/>
  <c r="AE6" i="12"/>
  <c r="AE5" i="11"/>
  <c r="AE6" i="11"/>
  <c r="AF4" i="11"/>
  <c r="AG4" i="12" l="1"/>
  <c r="AF5" i="12"/>
  <c r="AF6" i="12"/>
  <c r="AE5" i="7"/>
  <c r="AF4" i="7"/>
  <c r="AG4" i="11"/>
  <c r="AF5" i="11"/>
  <c r="AF6" i="11"/>
  <c r="AD4" i="9"/>
  <c r="AC6" i="9"/>
  <c r="AC5" i="9"/>
  <c r="AD6" i="10"/>
  <c r="AD5" i="10"/>
  <c r="AE4" i="10"/>
  <c r="AE6" i="8"/>
  <c r="AF4" i="8"/>
  <c r="AE5" i="8"/>
  <c r="AH4" i="11" l="1"/>
  <c r="AG6" i="11"/>
  <c r="AG5" i="11"/>
  <c r="AF6" i="8"/>
  <c r="AG4" i="8"/>
  <c r="AF5" i="8"/>
  <c r="AE5" i="10"/>
  <c r="AF4" i="10"/>
  <c r="AE6" i="10"/>
  <c r="AE4" i="9"/>
  <c r="AD5" i="9"/>
  <c r="AD6" i="9"/>
  <c r="AG4" i="7"/>
  <c r="AF5" i="7"/>
  <c r="AH4" i="12"/>
  <c r="AG6" i="12"/>
  <c r="AG5" i="12"/>
  <c r="AF5" i="10" l="1"/>
  <c r="AF6" i="10"/>
  <c r="AG4" i="10"/>
  <c r="AH4" i="7"/>
  <c r="AG5" i="7"/>
  <c r="AH4" i="8"/>
  <c r="AG6" i="8"/>
  <c r="AG5" i="8"/>
  <c r="AH5" i="11"/>
  <c r="AH6" i="11"/>
  <c r="AI4" i="11"/>
  <c r="AI4" i="12"/>
  <c r="AH5" i="12"/>
  <c r="AH6" i="12"/>
  <c r="AE5" i="9"/>
  <c r="AE6" i="9"/>
  <c r="AF4" i="9"/>
  <c r="AI5" i="12" l="1"/>
  <c r="AI6" i="12"/>
  <c r="AJ4" i="12"/>
  <c r="AG6" i="10"/>
  <c r="AH4" i="10"/>
  <c r="AG5" i="10"/>
  <c r="AF5" i="9"/>
  <c r="AF6" i="9"/>
  <c r="AG4" i="9"/>
  <c r="AH5" i="7"/>
  <c r="AI4" i="7"/>
  <c r="AI6" i="11"/>
  <c r="AI5" i="11"/>
  <c r="AJ4" i="11"/>
  <c r="AI4" i="8"/>
  <c r="AH6" i="8"/>
  <c r="AH5" i="8"/>
  <c r="AI6" i="8" l="1"/>
  <c r="AJ4" i="8"/>
  <c r="AI5" i="8"/>
  <c r="AJ5" i="12"/>
  <c r="AK4" i="12"/>
  <c r="AJ6" i="12"/>
  <c r="AI5" i="7"/>
  <c r="AJ4" i="7"/>
  <c r="AJ6" i="11"/>
  <c r="AK4" i="11"/>
  <c r="AJ5" i="11"/>
  <c r="AG6" i="9"/>
  <c r="AH4" i="9"/>
  <c r="AG5" i="9"/>
  <c r="AH6" i="10"/>
  <c r="AI4" i="10"/>
  <c r="AH5" i="10"/>
  <c r="AJ5" i="7" l="1"/>
  <c r="AK4" i="7"/>
  <c r="AH5" i="9"/>
  <c r="AH6" i="9"/>
  <c r="AI4" i="9"/>
  <c r="AK6" i="12"/>
  <c r="AL4" i="12"/>
  <c r="AK5" i="12"/>
  <c r="AJ4" i="10"/>
  <c r="AI6" i="10"/>
  <c r="AI5" i="10"/>
  <c r="AK4" i="8"/>
  <c r="AJ6" i="8"/>
  <c r="AJ5" i="8"/>
  <c r="AK6" i="11"/>
  <c r="AL4" i="11"/>
  <c r="AK5" i="11"/>
  <c r="AK6" i="8" l="1"/>
  <c r="AL4" i="8"/>
  <c r="AK5" i="8"/>
  <c r="AL6" i="12"/>
  <c r="AL5" i="12"/>
  <c r="AM4" i="12"/>
  <c r="AL4" i="7"/>
  <c r="AK5" i="7"/>
  <c r="AJ6" i="10"/>
  <c r="AJ5" i="10"/>
  <c r="AK4" i="10"/>
  <c r="AL6" i="11"/>
  <c r="AL5" i="11"/>
  <c r="AM4" i="11"/>
  <c r="AI6" i="9"/>
  <c r="AJ4" i="9"/>
  <c r="AI5" i="9"/>
  <c r="AJ5" i="9" l="1"/>
  <c r="AJ6" i="9"/>
  <c r="AK4" i="9"/>
  <c r="AM4" i="7"/>
  <c r="AL5" i="7"/>
  <c r="AL5" i="8"/>
  <c r="AM4" i="8"/>
  <c r="AL6" i="8"/>
  <c r="AM6" i="11"/>
  <c r="AN4" i="11"/>
  <c r="AM5" i="11"/>
  <c r="AL4" i="10"/>
  <c r="AK6" i="10"/>
  <c r="AK5" i="10"/>
  <c r="AM6" i="12"/>
  <c r="AN4" i="12"/>
  <c r="AM5" i="12"/>
  <c r="AM5" i="8" l="1"/>
  <c r="AN4" i="8"/>
  <c r="AM6" i="8"/>
  <c r="AN5" i="11"/>
  <c r="AN6" i="11"/>
  <c r="AO4" i="11"/>
  <c r="AO4" i="12"/>
  <c r="AN6" i="12"/>
  <c r="AN5" i="12"/>
  <c r="AL6" i="10"/>
  <c r="AM4" i="10"/>
  <c r="AL5" i="10"/>
  <c r="AN4" i="7"/>
  <c r="AM5" i="7"/>
  <c r="AK6" i="9"/>
  <c r="AK5" i="9"/>
  <c r="AL4" i="9"/>
  <c r="AL5" i="9" l="1"/>
  <c r="AL6" i="9"/>
  <c r="AM4" i="9"/>
  <c r="AN4" i="10"/>
  <c r="AM5" i="10"/>
  <c r="AM6" i="10"/>
  <c r="AP4" i="12"/>
  <c r="AP5" i="12" s="1"/>
  <c r="AO5" i="12"/>
  <c r="AP4" i="11"/>
  <c r="AP5" i="11" s="1"/>
  <c r="AO5" i="11"/>
  <c r="AO4" i="8"/>
  <c r="AN5" i="8"/>
  <c r="AN6" i="8"/>
  <c r="AN5" i="7"/>
  <c r="AO4" i="7"/>
  <c r="AP4" i="7" l="1"/>
  <c r="AP5" i="7" s="1"/>
  <c r="AO5" i="7"/>
  <c r="AO5" i="8"/>
  <c r="AP4" i="8"/>
  <c r="AP5" i="8" s="1"/>
  <c r="AM6" i="9"/>
  <c r="AM5" i="9"/>
  <c r="AN4" i="9"/>
  <c r="AN6" i="10"/>
  <c r="AO4" i="10"/>
  <c r="AN5" i="10"/>
  <c r="AN6" i="9" l="1"/>
  <c r="AN5" i="9"/>
  <c r="AO4" i="9"/>
  <c r="AO5" i="10"/>
  <c r="AP4" i="10"/>
  <c r="AP5" i="10" s="1"/>
  <c r="AO5" i="9" l="1"/>
  <c r="AP4" i="9"/>
  <c r="AP5" i="9" s="1"/>
  <c r="F14" i="17"/>
  <c r="F11" i="15"/>
  <c r="F8" i="15"/>
  <c r="F17" i="16"/>
  <c r="F15" i="17"/>
  <c r="F12" i="17"/>
  <c r="F12" i="14"/>
  <c r="F14" i="13"/>
  <c r="F14" i="16"/>
  <c r="F16" i="14"/>
  <c r="F16" i="16"/>
  <c r="F8" i="14"/>
  <c r="F9" i="17"/>
  <c r="F10" i="13"/>
  <c r="F14" i="15"/>
  <c r="F9" i="13"/>
  <c r="F12" i="13"/>
  <c r="F16" i="13"/>
  <c r="F15" i="13"/>
  <c r="F17" i="14"/>
  <c r="F14" i="14"/>
  <c r="F9" i="14"/>
  <c r="F9" i="15"/>
  <c r="F11" i="17"/>
  <c r="F17" i="15"/>
  <c r="F11" i="14"/>
  <c r="F15" i="14"/>
  <c r="F10" i="15"/>
  <c r="F8" i="13"/>
  <c r="F8" i="17"/>
  <c r="F16" i="15"/>
  <c r="F12" i="15"/>
  <c r="F8" i="16"/>
  <c r="F10" i="16"/>
  <c r="F17" i="17"/>
  <c r="F11" i="16"/>
  <c r="F9" i="16"/>
  <c r="F16" i="17"/>
  <c r="F17" i="13"/>
  <c r="F10" i="14"/>
  <c r="F10" i="17"/>
  <c r="F11" i="13"/>
  <c r="F12" i="16"/>
  <c r="F15" i="16"/>
  <c r="F15" i="15"/>
  <c r="M4" i="13" l="1"/>
  <c r="M5" i="13" s="1"/>
  <c r="M4" i="14"/>
  <c r="M5" i="14" s="1"/>
  <c r="F7" i="17"/>
  <c r="F13" i="16"/>
  <c r="M4" i="16" s="1"/>
  <c r="M4" i="15"/>
  <c r="F13" i="17"/>
  <c r="M4" i="17" s="1"/>
  <c r="F7" i="16"/>
  <c r="M6" i="13" l="1"/>
  <c r="N4" i="13"/>
  <c r="O4" i="13" s="1"/>
  <c r="N4" i="14"/>
  <c r="N6" i="14" s="1"/>
  <c r="N4" i="16"/>
  <c r="M6" i="16"/>
  <c r="M5" i="16"/>
  <c r="M6" i="14"/>
  <c r="M5" i="17"/>
  <c r="N4" i="17"/>
  <c r="M6" i="17"/>
  <c r="N4" i="15"/>
  <c r="M5" i="15"/>
  <c r="M6" i="15"/>
  <c r="N5" i="14" l="1"/>
  <c r="O4" i="14"/>
  <c r="O6" i="14" s="1"/>
  <c r="N5" i="13"/>
  <c r="N6" i="13"/>
  <c r="O4" i="17"/>
  <c r="N6" i="17"/>
  <c r="N5" i="17"/>
  <c r="O4" i="15"/>
  <c r="N6" i="15"/>
  <c r="N5" i="15"/>
  <c r="O4" i="16"/>
  <c r="N6" i="16"/>
  <c r="N5" i="16"/>
  <c r="O5" i="13"/>
  <c r="O6" i="13"/>
  <c r="P4" i="13"/>
  <c r="P4" i="14" l="1"/>
  <c r="P6" i="14" s="1"/>
  <c r="O5" i="14"/>
  <c r="O5" i="16"/>
  <c r="P4" i="16"/>
  <c r="O6" i="16"/>
  <c r="O6" i="15"/>
  <c r="P4" i="15"/>
  <c r="O5" i="15"/>
  <c r="O6" i="17"/>
  <c r="P4" i="17"/>
  <c r="O5" i="17"/>
  <c r="P5" i="13"/>
  <c r="P6" i="13"/>
  <c r="Q4" i="13"/>
  <c r="P5" i="14" l="1"/>
  <c r="Q4" i="14"/>
  <c r="Q6" i="14" s="1"/>
  <c r="P5" i="17"/>
  <c r="Q4" i="17"/>
  <c r="P6" i="17"/>
  <c r="P5" i="16"/>
  <c r="P6" i="16"/>
  <c r="Q4" i="16"/>
  <c r="P6" i="15"/>
  <c r="P5" i="15"/>
  <c r="Q4" i="15"/>
  <c r="R4" i="13"/>
  <c r="Q5" i="13"/>
  <c r="Q6" i="13"/>
  <c r="R4" i="14" l="1"/>
  <c r="R6" i="14" s="1"/>
  <c r="Q5" i="14"/>
  <c r="Q5" i="17"/>
  <c r="Q6" i="17"/>
  <c r="R4" i="17"/>
  <c r="Q6" i="16"/>
  <c r="Q5" i="16"/>
  <c r="R4" i="16"/>
  <c r="Q5" i="15"/>
  <c r="Q6" i="15"/>
  <c r="R4" i="15"/>
  <c r="S4" i="13"/>
  <c r="R5" i="13"/>
  <c r="R6" i="13"/>
  <c r="S4" i="14" l="1"/>
  <c r="S5" i="14" s="1"/>
  <c r="R5" i="14"/>
  <c r="R5" i="17"/>
  <c r="R6" i="17"/>
  <c r="S4" i="17"/>
  <c r="S4" i="16"/>
  <c r="R6" i="16"/>
  <c r="R5" i="16"/>
  <c r="R6" i="15"/>
  <c r="R5" i="15"/>
  <c r="S4" i="15"/>
  <c r="S6" i="13"/>
  <c r="S5" i="13"/>
  <c r="T4" i="13"/>
  <c r="T4" i="14" l="1"/>
  <c r="U4" i="14" s="1"/>
  <c r="S6" i="14"/>
  <c r="T4" i="16"/>
  <c r="S6" i="16"/>
  <c r="S5" i="16"/>
  <c r="T4" i="17"/>
  <c r="S5" i="17"/>
  <c r="S6" i="17"/>
  <c r="S5" i="15"/>
  <c r="S6" i="15"/>
  <c r="T4" i="15"/>
  <c r="T6" i="14"/>
  <c r="U4" i="13"/>
  <c r="T5" i="13"/>
  <c r="T6" i="13"/>
  <c r="T5" i="14" l="1"/>
  <c r="T5" i="17"/>
  <c r="T6" i="17"/>
  <c r="U4" i="17"/>
  <c r="T5" i="15"/>
  <c r="U4" i="15"/>
  <c r="T6" i="15"/>
  <c r="U4" i="16"/>
  <c r="T5" i="16"/>
  <c r="T6" i="16"/>
  <c r="U5" i="14"/>
  <c r="U6" i="14"/>
  <c r="V4" i="14"/>
  <c r="U6" i="13"/>
  <c r="U5" i="13"/>
  <c r="V4" i="13"/>
  <c r="U6" i="16" l="1"/>
  <c r="V4" i="16"/>
  <c r="U5" i="16"/>
  <c r="V4" i="17"/>
  <c r="U5" i="17"/>
  <c r="U6" i="17"/>
  <c r="V4" i="15"/>
  <c r="U6" i="15"/>
  <c r="U5" i="15"/>
  <c r="V5" i="14"/>
  <c r="W4" i="14"/>
  <c r="V6" i="14"/>
  <c r="W4" i="13"/>
  <c r="V5" i="13"/>
  <c r="V6" i="13"/>
  <c r="V6" i="17" l="1"/>
  <c r="W4" i="17"/>
  <c r="V5" i="17"/>
  <c r="V6" i="15"/>
  <c r="V5" i="15"/>
  <c r="W4" i="15"/>
  <c r="V5" i="16"/>
  <c r="W4" i="16"/>
  <c r="V6" i="16"/>
  <c r="X4" i="14"/>
  <c r="W6" i="14"/>
  <c r="W5" i="14"/>
  <c r="W5" i="13"/>
  <c r="W6" i="13"/>
  <c r="X4" i="13"/>
  <c r="W6" i="16" l="1"/>
  <c r="X4" i="16"/>
  <c r="W5" i="16"/>
  <c r="W5" i="15"/>
  <c r="X4" i="15"/>
  <c r="W6" i="15"/>
  <c r="X4" i="17"/>
  <c r="W5" i="17"/>
  <c r="W6" i="17"/>
  <c r="X6" i="14"/>
  <c r="Y4" i="14"/>
  <c r="X5" i="14"/>
  <c r="X6" i="13"/>
  <c r="Y4" i="13"/>
  <c r="X5" i="13"/>
  <c r="X5" i="17" l="1"/>
  <c r="Y4" i="17"/>
  <c r="X6" i="17"/>
  <c r="Y4" i="16"/>
  <c r="X6" i="16"/>
  <c r="X5" i="16"/>
  <c r="Y4" i="15"/>
  <c r="X5" i="15"/>
  <c r="X6" i="15"/>
  <c r="Y5" i="14"/>
  <c r="Z4" i="14"/>
  <c r="Y6" i="14"/>
  <c r="Y5" i="13"/>
  <c r="Z4" i="13"/>
  <c r="Y6" i="13"/>
  <c r="Z4" i="16" l="1"/>
  <c r="Y5" i="16"/>
  <c r="Y6" i="16"/>
  <c r="Y6" i="15"/>
  <c r="Y5" i="15"/>
  <c r="Z4" i="15"/>
  <c r="Z4" i="17"/>
  <c r="Y5" i="17"/>
  <c r="Y6" i="17"/>
  <c r="AA4" i="14"/>
  <c r="Z5" i="14"/>
  <c r="Z6" i="14"/>
  <c r="AA4" i="13"/>
  <c r="Z6" i="13"/>
  <c r="Z5" i="13"/>
  <c r="Z5" i="15" l="1"/>
  <c r="AA4" i="15"/>
  <c r="Z6" i="15"/>
  <c r="AA4" i="17"/>
  <c r="Z5" i="17"/>
  <c r="Z6" i="17"/>
  <c r="Z5" i="16"/>
  <c r="Z6" i="16"/>
  <c r="AA4" i="16"/>
  <c r="AA6" i="14"/>
  <c r="AB4" i="14"/>
  <c r="AA5" i="14"/>
  <c r="AB4" i="13"/>
  <c r="AA5" i="13"/>
  <c r="AA6" i="13"/>
  <c r="AA5" i="15" l="1"/>
  <c r="AA6" i="15"/>
  <c r="AB4" i="15"/>
  <c r="AA5" i="17"/>
  <c r="AA6" i="17"/>
  <c r="AB4" i="17"/>
  <c r="AA6" i="16"/>
  <c r="AA5" i="16"/>
  <c r="AB4" i="16"/>
  <c r="AB5" i="14"/>
  <c r="AC4" i="14"/>
  <c r="AB6" i="14"/>
  <c r="AC4" i="13"/>
  <c r="AB5" i="13"/>
  <c r="AB6" i="13"/>
  <c r="AC4" i="17" l="1"/>
  <c r="AB5" i="17"/>
  <c r="AB6" i="17"/>
  <c r="AC4" i="15"/>
  <c r="AB5" i="15"/>
  <c r="AB6" i="15"/>
  <c r="AB6" i="16"/>
  <c r="AB5" i="16"/>
  <c r="AC4" i="16"/>
  <c r="AD4" i="14"/>
  <c r="AC6" i="14"/>
  <c r="AC5" i="14"/>
  <c r="AD4" i="13"/>
  <c r="AC5" i="13"/>
  <c r="AC6" i="13"/>
  <c r="AC5" i="15" l="1"/>
  <c r="AD4" i="15"/>
  <c r="AC6" i="15"/>
  <c r="AC6" i="16"/>
  <c r="AD4" i="16"/>
  <c r="AC5" i="16"/>
  <c r="AC6" i="17"/>
  <c r="AC5" i="17"/>
  <c r="AD4" i="17"/>
  <c r="AD6" i="14"/>
  <c r="AD5" i="14"/>
  <c r="AE4" i="14"/>
  <c r="AE4" i="13"/>
  <c r="AD5" i="13"/>
  <c r="AD6" i="13"/>
  <c r="AE4" i="15" l="1"/>
  <c r="AD6" i="15"/>
  <c r="AD5" i="15"/>
  <c r="AE4" i="17"/>
  <c r="AD5" i="17"/>
  <c r="AD6" i="17"/>
  <c r="AD5" i="16"/>
  <c r="AD6" i="16"/>
  <c r="AE4" i="16"/>
  <c r="AE6" i="14"/>
  <c r="AE5" i="14"/>
  <c r="AF4" i="14"/>
  <c r="AF4" i="13"/>
  <c r="AE6" i="13"/>
  <c r="AE5" i="13"/>
  <c r="AE5" i="17" l="1"/>
  <c r="AF4" i="17"/>
  <c r="AE6" i="17"/>
  <c r="AF4" i="16"/>
  <c r="AE6" i="16"/>
  <c r="AE5" i="16"/>
  <c r="AE5" i="15"/>
  <c r="AE6" i="15"/>
  <c r="AF4" i="15"/>
  <c r="AF6" i="14"/>
  <c r="AF5" i="14"/>
  <c r="AG4" i="14"/>
  <c r="AF5" i="13"/>
  <c r="AG4" i="13"/>
  <c r="AF6" i="13"/>
  <c r="AF5" i="16" l="1"/>
  <c r="AG4" i="16"/>
  <c r="AF6" i="16"/>
  <c r="AF6" i="17"/>
  <c r="AG4" i="17"/>
  <c r="AF5" i="17"/>
  <c r="AF6" i="15"/>
  <c r="AF5" i="15"/>
  <c r="AG4" i="15"/>
  <c r="AG6" i="14"/>
  <c r="AG5" i="14"/>
  <c r="AH4" i="14"/>
  <c r="AG6" i="13"/>
  <c r="AG5" i="13"/>
  <c r="AH4" i="13"/>
  <c r="AH4" i="16" l="1"/>
  <c r="AG6" i="16"/>
  <c r="AG5" i="16"/>
  <c r="AH4" i="15"/>
  <c r="AG6" i="15"/>
  <c r="AG5" i="15"/>
  <c r="AH4" i="17"/>
  <c r="AG6" i="17"/>
  <c r="AG5" i="17"/>
  <c r="AI4" i="14"/>
  <c r="AH5" i="14"/>
  <c r="AH6" i="14"/>
  <c r="AI4" i="13"/>
  <c r="AH6" i="13"/>
  <c r="AH5" i="13"/>
  <c r="AI4" i="15" l="1"/>
  <c r="AH5" i="15"/>
  <c r="AH6" i="15"/>
  <c r="AH6" i="17"/>
  <c r="AI4" i="17"/>
  <c r="AH5" i="17"/>
  <c r="AH5" i="16"/>
  <c r="AI4" i="16"/>
  <c r="AH6" i="16"/>
  <c r="AI6" i="14"/>
  <c r="AJ4" i="14"/>
  <c r="AI5" i="14"/>
  <c r="AJ4" i="13"/>
  <c r="AI5" i="13"/>
  <c r="AI6" i="13"/>
  <c r="AI5" i="16" l="1"/>
  <c r="AJ4" i="16"/>
  <c r="AI6" i="16"/>
  <c r="AI5" i="17"/>
  <c r="AJ4" i="17"/>
  <c r="AI6" i="17"/>
  <c r="AI5" i="15"/>
  <c r="AJ4" i="15"/>
  <c r="AI6" i="15"/>
  <c r="AJ5" i="14"/>
  <c r="AJ6" i="14"/>
  <c r="AK4" i="14"/>
  <c r="AJ6" i="13"/>
  <c r="AK4" i="13"/>
  <c r="AJ5" i="13"/>
  <c r="AK4" i="15" l="1"/>
  <c r="AJ5" i="15"/>
  <c r="AJ6" i="15"/>
  <c r="AJ5" i="16"/>
  <c r="AJ6" i="16"/>
  <c r="AK4" i="16"/>
  <c r="AJ6" i="17"/>
  <c r="AJ5" i="17"/>
  <c r="AK4" i="17"/>
  <c r="AL4" i="14"/>
  <c r="AK5" i="14"/>
  <c r="AK6" i="14"/>
  <c r="AK6" i="13"/>
  <c r="AK5" i="13"/>
  <c r="AL4" i="13"/>
  <c r="AK6" i="16" l="1"/>
  <c r="AL4" i="16"/>
  <c r="AK5" i="16"/>
  <c r="AL4" i="17"/>
  <c r="AK6" i="17"/>
  <c r="AK5" i="17"/>
  <c r="AK5" i="15"/>
  <c r="AL4" i="15"/>
  <c r="AK6" i="15"/>
  <c r="AL6" i="14"/>
  <c r="AL5" i="14"/>
  <c r="AM4" i="14"/>
  <c r="AL5" i="13"/>
  <c r="AM4" i="13"/>
  <c r="AL6" i="13"/>
  <c r="AM4" i="15" l="1"/>
  <c r="AL6" i="15"/>
  <c r="AL5" i="15"/>
  <c r="AL6" i="17"/>
  <c r="AL5" i="17"/>
  <c r="AM4" i="17"/>
  <c r="AL6" i="16"/>
  <c r="AM4" i="16"/>
  <c r="AL5" i="16"/>
  <c r="AN4" i="14"/>
  <c r="AM5" i="14"/>
  <c r="AM6" i="14"/>
  <c r="AM6" i="13"/>
  <c r="AM5" i="13"/>
  <c r="AN4" i="13"/>
  <c r="AM6" i="16" l="1"/>
  <c r="AN4" i="16"/>
  <c r="AM5" i="16"/>
  <c r="AM5" i="17"/>
  <c r="AN4" i="17"/>
  <c r="AM6" i="17"/>
  <c r="AN4" i="15"/>
  <c r="AM5" i="15"/>
  <c r="AM6" i="15"/>
  <c r="AO4" i="14"/>
  <c r="AN5" i="14"/>
  <c r="AN6" i="14"/>
  <c r="AO4" i="13"/>
  <c r="AN6" i="13"/>
  <c r="AN5" i="13"/>
  <c r="AN6" i="15" l="1"/>
  <c r="AO4" i="15"/>
  <c r="AN5" i="15"/>
  <c r="AO4" i="16"/>
  <c r="AN5" i="16"/>
  <c r="AN6" i="16"/>
  <c r="AO4" i="17"/>
  <c r="AN5" i="17"/>
  <c r="AN6" i="17"/>
  <c r="AP4" i="14"/>
  <c r="AP5" i="14" s="1"/>
  <c r="AO5" i="14"/>
  <c r="AO5" i="13"/>
  <c r="AP4" i="13"/>
  <c r="AP5" i="13" s="1"/>
  <c r="AP4" i="17" l="1"/>
  <c r="AP5" i="17" s="1"/>
  <c r="AO5" i="17"/>
  <c r="AP4" i="15"/>
  <c r="AP5" i="15" s="1"/>
  <c r="AO5" i="15"/>
  <c r="AO5" i="16"/>
  <c r="AP4" i="16"/>
  <c r="AP5" i="16" s="1"/>
</calcChain>
</file>

<file path=xl/comments1.xml><?xml version="1.0" encoding="utf-8"?>
<comments xmlns="http://schemas.openxmlformats.org/spreadsheetml/2006/main">
  <authors>
    <author>Dietmar Gieringer</author>
  </authors>
  <commentList>
    <comment ref="Y2" authorId="0">
      <text>
        <r>
          <rPr>
            <sz val="9"/>
            <color indexed="81"/>
            <rFont val="Tahoma"/>
            <family val="2"/>
          </rPr>
          <t>Wählen Sie über das Drehfeld das gewünschte Jahr aus.</t>
        </r>
      </text>
    </comment>
  </commentList>
</comments>
</file>

<file path=xl/comments2.xml><?xml version="1.0" encoding="utf-8"?>
<comments xmlns="http://schemas.openxmlformats.org/spreadsheetml/2006/main">
  <authors>
    <author>Dietmar Gieringer</author>
  </authors>
  <commentList>
    <comment ref="B4" authorId="0">
      <text>
        <r>
          <rPr>
            <sz val="9"/>
            <color indexed="81"/>
            <rFont val="Tahoma"/>
            <family val="2"/>
          </rPr>
          <t xml:space="preserve">Wählen Sie bitte das gewünschte </t>
        </r>
        <r>
          <rPr>
            <b/>
            <sz val="9"/>
            <color indexed="81"/>
            <rFont val="Tahoma"/>
            <family val="2"/>
          </rPr>
          <t>Bundesland</t>
        </r>
        <r>
          <rPr>
            <sz val="9"/>
            <color indexed="81"/>
            <rFont val="Tahoma"/>
            <family val="2"/>
          </rPr>
          <t xml:space="preserve"> aus.</t>
        </r>
      </text>
    </comment>
  </commentList>
</comments>
</file>

<file path=xl/comments3.xml><?xml version="1.0" encoding="utf-8"?>
<comments xmlns="http://schemas.openxmlformats.org/spreadsheetml/2006/main">
  <authors>
    <author>Dietmar Gieringer</author>
  </authors>
  <commentList>
    <comment ref="B4" authorId="0">
      <text>
        <r>
          <rPr>
            <sz val="9"/>
            <color indexed="81"/>
            <rFont val="Tahoma"/>
            <family val="2"/>
          </rPr>
          <t xml:space="preserve">Wählen Sie bitte das gewünschte </t>
        </r>
        <r>
          <rPr>
            <b/>
            <sz val="9"/>
            <color indexed="81"/>
            <rFont val="Tahoma"/>
            <family val="2"/>
          </rPr>
          <t>Bundesland</t>
        </r>
        <r>
          <rPr>
            <sz val="9"/>
            <color indexed="81"/>
            <rFont val="Tahoma"/>
            <family val="2"/>
          </rPr>
          <t xml:space="preserve"> aus.</t>
        </r>
      </text>
    </comment>
  </commentList>
</comments>
</file>

<file path=xl/comments4.xml><?xml version="1.0" encoding="utf-8"?>
<comments xmlns="http://schemas.openxmlformats.org/spreadsheetml/2006/main">
  <authors>
    <author>Dietmar Gieringer</author>
  </authors>
  <commentList>
    <comment ref="B4" authorId="0">
      <text>
        <r>
          <rPr>
            <sz val="9"/>
            <color indexed="81"/>
            <rFont val="Tahoma"/>
            <family val="2"/>
          </rPr>
          <t xml:space="preserve">Wählen Sie bitte das gewünschte </t>
        </r>
        <r>
          <rPr>
            <b/>
            <sz val="9"/>
            <color indexed="81"/>
            <rFont val="Tahoma"/>
            <family val="2"/>
          </rPr>
          <t>Bundesland</t>
        </r>
        <r>
          <rPr>
            <sz val="9"/>
            <color indexed="81"/>
            <rFont val="Tahoma"/>
            <family val="2"/>
          </rPr>
          <t xml:space="preserve"> aus.</t>
        </r>
      </text>
    </comment>
  </commentList>
</comments>
</file>

<file path=xl/comments5.xml><?xml version="1.0" encoding="utf-8"?>
<comments xmlns="http://schemas.openxmlformats.org/spreadsheetml/2006/main">
  <authors>
    <author>Dietmar Gieringer</author>
  </authors>
  <commentList>
    <comment ref="B4" authorId="0">
      <text>
        <r>
          <rPr>
            <sz val="9"/>
            <color indexed="81"/>
            <rFont val="Tahoma"/>
            <family val="2"/>
          </rPr>
          <t xml:space="preserve">Wählen Sie bitte das gewünschte </t>
        </r>
        <r>
          <rPr>
            <b/>
            <sz val="9"/>
            <color indexed="81"/>
            <rFont val="Tahoma"/>
            <family val="2"/>
          </rPr>
          <t>Bundesland</t>
        </r>
        <r>
          <rPr>
            <sz val="9"/>
            <color indexed="81"/>
            <rFont val="Tahoma"/>
            <family val="2"/>
          </rPr>
          <t xml:space="preserve"> aus.</t>
        </r>
      </text>
    </comment>
  </commentList>
</comments>
</file>

<file path=xl/comments6.xml><?xml version="1.0" encoding="utf-8"?>
<comments xmlns="http://schemas.openxmlformats.org/spreadsheetml/2006/main">
  <authors>
    <author>Dietmar Gieringer</author>
  </authors>
  <commentList>
    <comment ref="B4" authorId="0">
      <text>
        <r>
          <rPr>
            <sz val="9"/>
            <color indexed="81"/>
            <rFont val="Tahoma"/>
            <family val="2"/>
          </rPr>
          <t xml:space="preserve">Wählen Sie bitte das gewünschte </t>
        </r>
        <r>
          <rPr>
            <b/>
            <sz val="9"/>
            <color indexed="81"/>
            <rFont val="Tahoma"/>
            <family val="2"/>
          </rPr>
          <t>Bundesland</t>
        </r>
        <r>
          <rPr>
            <sz val="9"/>
            <color indexed="81"/>
            <rFont val="Tahoma"/>
            <family val="2"/>
          </rPr>
          <t xml:space="preserve"> aus.</t>
        </r>
      </text>
    </comment>
  </commentList>
</comments>
</file>

<file path=xl/comments7.xml><?xml version="1.0" encoding="utf-8"?>
<comments xmlns="http://schemas.openxmlformats.org/spreadsheetml/2006/main">
  <authors>
    <author>Dietmar Gieringer</author>
  </authors>
  <commentList>
    <comment ref="B4" authorId="0">
      <text>
        <r>
          <rPr>
            <sz val="9"/>
            <color indexed="81"/>
            <rFont val="Tahoma"/>
            <family val="2"/>
          </rPr>
          <t xml:space="preserve">Wählen Sie bitte das gewünschte </t>
        </r>
        <r>
          <rPr>
            <b/>
            <sz val="9"/>
            <color indexed="81"/>
            <rFont val="Tahoma"/>
            <family val="2"/>
          </rPr>
          <t>Bundesland</t>
        </r>
        <r>
          <rPr>
            <sz val="9"/>
            <color indexed="81"/>
            <rFont val="Tahoma"/>
            <family val="2"/>
          </rPr>
          <t xml:space="preserve"> aus.</t>
        </r>
      </text>
    </comment>
  </commentList>
</comments>
</file>

<file path=xl/sharedStrings.xml><?xml version="1.0" encoding="utf-8"?>
<sst xmlns="http://schemas.openxmlformats.org/spreadsheetml/2006/main" count="807" uniqueCount="91">
  <si>
    <t>Name</t>
  </si>
  <si>
    <t>Feiertage</t>
  </si>
  <si>
    <t>Neujahrstag</t>
  </si>
  <si>
    <t>Hl. Drei Könige</t>
  </si>
  <si>
    <t>Rosenmontag</t>
  </si>
  <si>
    <t>Aschermittwoch</t>
  </si>
  <si>
    <t>Karfreitag</t>
  </si>
  <si>
    <t>Ostersonntag</t>
  </si>
  <si>
    <t>Ostermontag</t>
  </si>
  <si>
    <t>Maifeiertag</t>
  </si>
  <si>
    <t>Christi Himmelfahrt</t>
  </si>
  <si>
    <t>Pfingstsonntag</t>
  </si>
  <si>
    <t>Pfingstmontag</t>
  </si>
  <si>
    <t>Fronleichnam</t>
  </si>
  <si>
    <t>Mariä Himmelfahrt</t>
  </si>
  <si>
    <t>Reformationstag</t>
  </si>
  <si>
    <t>Allerheiligen</t>
  </si>
  <si>
    <t>Buß- und Bettag</t>
  </si>
  <si>
    <t>Heilig Abend</t>
  </si>
  <si>
    <t>1. Weihnachtstag</t>
  </si>
  <si>
    <t>2. Weihnachtstag</t>
  </si>
  <si>
    <t>BW</t>
  </si>
  <si>
    <t>BE</t>
  </si>
  <si>
    <t>BB</t>
  </si>
  <si>
    <t>HB</t>
  </si>
  <si>
    <t>HH</t>
  </si>
  <si>
    <t>HE</t>
  </si>
  <si>
    <t>MV</t>
  </si>
  <si>
    <t>NI</t>
  </si>
  <si>
    <t>NW</t>
  </si>
  <si>
    <t>RP</t>
  </si>
  <si>
    <t>SL</t>
  </si>
  <si>
    <t>SN</t>
  </si>
  <si>
    <t>ST</t>
  </si>
  <si>
    <t>SH</t>
  </si>
  <si>
    <t>TH</t>
  </si>
  <si>
    <t>x</t>
  </si>
  <si>
    <t>BY</t>
  </si>
  <si>
    <t>Aufgeführt sind nur Feiertage, die im jeweiligen Bundesland allgemeingültig sind.</t>
  </si>
  <si>
    <t>Feiertage, die nur bei überwiegend katholischer Bevölkerung zum Tragen kommen, sind nicht berücksichtigt.</t>
  </si>
  <si>
    <t>Baden-Württemberg</t>
  </si>
  <si>
    <t>Niedersachsen</t>
  </si>
  <si>
    <t>Bayern</t>
  </si>
  <si>
    <t>Nordrhein-Westfalen</t>
  </si>
  <si>
    <t>Berlin</t>
  </si>
  <si>
    <t>Rheinland-Pfalz</t>
  </si>
  <si>
    <t>Brandenburg</t>
  </si>
  <si>
    <t>Saarland</t>
  </si>
  <si>
    <t>Bremen</t>
  </si>
  <si>
    <t>Sachsen</t>
  </si>
  <si>
    <t>Hamburg</t>
  </si>
  <si>
    <t>Sachsen-Anhalt</t>
  </si>
  <si>
    <t>Hessen</t>
  </si>
  <si>
    <t>Schleswig-Holstein</t>
  </si>
  <si>
    <t>Mecklenburg-Vorpommern</t>
  </si>
  <si>
    <t>Thüringen</t>
  </si>
  <si>
    <t>Tätigkeit</t>
  </si>
  <si>
    <t>Firma</t>
  </si>
  <si>
    <t>Plan-AT</t>
  </si>
  <si>
    <t>Ende (Plan)</t>
  </si>
  <si>
    <t>Ende (Ist)</t>
  </si>
  <si>
    <t>Feiertage für 2 Jahre ab dem Jahr</t>
  </si>
  <si>
    <t>Tag der dt. Einheit</t>
  </si>
  <si>
    <t>Erdaushub</t>
  </si>
  <si>
    <t>Keller</t>
  </si>
  <si>
    <t>Rohbau EG + OG</t>
  </si>
  <si>
    <t>Dacharbeiten</t>
  </si>
  <si>
    <t>Fenster</t>
  </si>
  <si>
    <t>Innenausbau I</t>
  </si>
  <si>
    <t>Estrich</t>
  </si>
  <si>
    <t>Innenausbau II</t>
  </si>
  <si>
    <t>Fertiginstallation</t>
  </si>
  <si>
    <t>Gmeiner KG</t>
  </si>
  <si>
    <t>Wagner Bau</t>
  </si>
  <si>
    <t>Alois Gruber</t>
  </si>
  <si>
    <t>Gebu Fensterbau</t>
  </si>
  <si>
    <t>König GmbH</t>
  </si>
  <si>
    <t>Lutz &amp; Partner</t>
  </si>
  <si>
    <t>Elektro Malisch</t>
  </si>
  <si>
    <t>Prio</t>
  </si>
  <si>
    <t>Projektübersicht</t>
  </si>
  <si>
    <t>KW:</t>
  </si>
  <si>
    <t>Beginn (Ist)</t>
  </si>
  <si>
    <t>Rohbau</t>
  </si>
  <si>
    <t>Ausbau</t>
  </si>
  <si>
    <t>Anton Schering</t>
  </si>
  <si>
    <t>Kürzel</t>
  </si>
  <si>
    <t>Bundesland</t>
  </si>
  <si>
    <t>MT</t>
  </si>
  <si>
    <t>Beginn (Plan)</t>
  </si>
  <si>
    <t>Feiertage, die nur durch Rechtsverordnung zum Tragen kommen, sind nicht berücksichtigt.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</si>
</sst>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 ddd* dd/mm/yyyy\ "/>
    <numFmt numFmtId="165" formatCode="0\ &quot;AT&quot;"/>
    <numFmt numFmtId="166" formatCode="dd/mm/;;;"/>
    <numFmt numFmtId="167" formatCode="dd/mm/"/>
    <numFmt numFmtId="168" formatCode="ddd"/>
  </numFmts>
  <fonts count="9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6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rgb="FFFFFFFF"/>
      </left>
      <right style="thin">
        <color rgb="FFFFFFFF"/>
      </right>
      <top/>
      <bottom style="thin">
        <color theme="0" tint="-0.34998626667073579"/>
      </bottom>
      <diagonal/>
    </border>
    <border>
      <left style="thin">
        <color rgb="FFFFFFFF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hair">
        <color auto="1"/>
      </bottom>
      <diagonal/>
    </border>
    <border>
      <left style="medium">
        <color theme="0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14" fontId="0" fillId="0" borderId="0" xfId="0" applyNumberFormat="1" applyFont="1" applyAlignment="1">
      <alignment horizontal="center"/>
    </xf>
    <xf numFmtId="14" fontId="0" fillId="0" borderId="6" xfId="0" applyNumberFormat="1" applyFont="1" applyBorder="1" applyAlignment="1">
      <alignment horizontal="center"/>
    </xf>
    <xf numFmtId="0" fontId="0" fillId="0" borderId="6" xfId="0" applyFont="1" applyBorder="1"/>
    <xf numFmtId="0" fontId="0" fillId="0" borderId="6" xfId="0" applyFont="1" applyFill="1" applyBorder="1" applyAlignment="1">
      <alignment horizontal="center" vertical="center" wrapText="1"/>
    </xf>
    <xf numFmtId="14" fontId="3" fillId="4" borderId="0" xfId="0" applyNumberFormat="1" applyFont="1" applyFill="1" applyAlignment="1">
      <alignment horizont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0" fontId="0" fillId="0" borderId="0" xfId="0" applyBorder="1"/>
    <xf numFmtId="164" fontId="5" fillId="8" borderId="7" xfId="0" applyNumberFormat="1" applyFont="1" applyFill="1" applyBorder="1" applyAlignment="1"/>
    <xf numFmtId="165" fontId="5" fillId="8" borderId="7" xfId="0" applyNumberFormat="1" applyFont="1" applyFill="1" applyBorder="1" applyAlignment="1">
      <alignment horizontal="right" indent="1"/>
    </xf>
    <xf numFmtId="0" fontId="5" fillId="6" borderId="7" xfId="0" applyFont="1" applyFill="1" applyBorder="1" applyAlignment="1">
      <alignment horizontal="left" indent="1"/>
    </xf>
    <xf numFmtId="0" fontId="5" fillId="8" borderId="7" xfId="0" applyFont="1" applyFill="1" applyBorder="1" applyAlignment="1">
      <alignment horizontal="center"/>
    </xf>
    <xf numFmtId="0" fontId="0" fillId="0" borderId="0" xfId="0" applyAlignment="1">
      <alignment horizontal="right"/>
    </xf>
    <xf numFmtId="164" fontId="5" fillId="8" borderId="7" xfId="0" applyNumberFormat="1" applyFont="1" applyFill="1" applyBorder="1"/>
    <xf numFmtId="166" fontId="0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Font="1" applyFill="1" applyBorder="1"/>
    <xf numFmtId="166" fontId="0" fillId="0" borderId="6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indent="1"/>
    </xf>
    <xf numFmtId="0" fontId="2" fillId="7" borderId="8" xfId="0" applyFont="1" applyFill="1" applyBorder="1" applyAlignment="1">
      <alignment horizontal="left" indent="1"/>
    </xf>
    <xf numFmtId="0" fontId="2" fillId="7" borderId="9" xfId="0" applyFont="1" applyFill="1" applyBorder="1" applyAlignment="1">
      <alignment horizontal="left" indent="1"/>
    </xf>
    <xf numFmtId="0" fontId="2" fillId="7" borderId="10" xfId="0" applyFont="1" applyFill="1" applyBorder="1" applyAlignment="1">
      <alignment horizontal="left" indent="1"/>
    </xf>
    <xf numFmtId="0" fontId="4" fillId="7" borderId="0" xfId="0" applyFont="1" applyFill="1"/>
    <xf numFmtId="0" fontId="2" fillId="7" borderId="9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0" fontId="6" fillId="0" borderId="0" xfId="0" applyFont="1"/>
    <xf numFmtId="0" fontId="2" fillId="5" borderId="0" xfId="0" applyFont="1" applyFill="1" applyBorder="1" applyAlignment="1">
      <alignment vertical="center"/>
    </xf>
    <xf numFmtId="0" fontId="2" fillId="5" borderId="5" xfId="0" applyFont="1" applyFill="1" applyBorder="1" applyAlignment="1">
      <alignment vertical="center"/>
    </xf>
    <xf numFmtId="0" fontId="2" fillId="7" borderId="0" xfId="0" applyFont="1" applyFill="1" applyBorder="1" applyAlignment="1">
      <alignment horizontal="left" indent="1"/>
    </xf>
    <xf numFmtId="164" fontId="3" fillId="4" borderId="12" xfId="0" applyNumberFormat="1" applyFont="1" applyFill="1" applyBorder="1" applyAlignment="1"/>
    <xf numFmtId="167" fontId="0" fillId="0" borderId="0" xfId="0" applyNumberFormat="1" applyBorder="1" applyAlignment="1">
      <alignment textRotation="90"/>
    </xf>
    <xf numFmtId="168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167" fontId="0" fillId="0" borderId="0" xfId="0" applyNumberFormat="1" applyFont="1" applyBorder="1" applyAlignment="1">
      <alignment textRotation="90"/>
    </xf>
    <xf numFmtId="0" fontId="0" fillId="0" borderId="0" xfId="0" applyAlignment="1">
      <alignment horizontal="center"/>
    </xf>
    <xf numFmtId="168" fontId="0" fillId="0" borderId="0" xfId="0" applyNumberFormat="1" applyFont="1" applyBorder="1" applyAlignment="1">
      <alignment horizontal="center"/>
    </xf>
    <xf numFmtId="0" fontId="0" fillId="0" borderId="13" xfId="0" applyBorder="1" applyAlignment="1">
      <alignment horizontal="left" vertical="center" indent="1"/>
    </xf>
    <xf numFmtId="0" fontId="0" fillId="0" borderId="13" xfId="0" applyBorder="1"/>
    <xf numFmtId="0" fontId="0" fillId="0" borderId="13" xfId="0" applyFont="1" applyBorder="1"/>
    <xf numFmtId="167" fontId="0" fillId="0" borderId="13" xfId="0" applyNumberFormat="1" applyFont="1" applyBorder="1" applyAlignment="1">
      <alignment textRotation="90"/>
    </xf>
    <xf numFmtId="0" fontId="3" fillId="0" borderId="13" xfId="0" applyFont="1" applyBorder="1"/>
    <xf numFmtId="4" fontId="5" fillId="8" borderId="7" xfId="0" applyNumberFormat="1" applyFont="1" applyFill="1" applyBorder="1" applyAlignment="1">
      <alignment horizontal="right" indent="1"/>
    </xf>
    <xf numFmtId="0" fontId="3" fillId="4" borderId="8" xfId="0" applyFont="1" applyFill="1" applyBorder="1" applyAlignment="1">
      <alignment horizontal="left" indent="1"/>
    </xf>
    <xf numFmtId="0" fontId="3" fillId="4" borderId="8" xfId="0" applyFont="1" applyFill="1" applyBorder="1" applyAlignment="1">
      <alignment horizontal="center"/>
    </xf>
    <xf numFmtId="4" fontId="3" fillId="4" borderId="0" xfId="0" applyNumberFormat="1" applyFont="1" applyFill="1" applyBorder="1" applyAlignment="1">
      <alignment horizontal="center"/>
    </xf>
    <xf numFmtId="0" fontId="5" fillId="6" borderId="11" xfId="0" applyFont="1" applyFill="1" applyBorder="1" applyAlignment="1">
      <alignment horizontal="left" indent="1"/>
    </xf>
    <xf numFmtId="0" fontId="4" fillId="7" borderId="0" xfId="0" applyFont="1" applyFill="1" applyAlignment="1">
      <alignment horizontal="left" indent="1"/>
    </xf>
    <xf numFmtId="0" fontId="2" fillId="7" borderId="0" xfId="0" applyFont="1" applyFill="1"/>
    <xf numFmtId="0" fontId="0" fillId="0" borderId="0" xfId="0" applyFont="1" applyAlignment="1">
      <alignment horizontal="right"/>
    </xf>
    <xf numFmtId="0" fontId="4" fillId="7" borderId="14" xfId="0" applyNumberFormat="1" applyFont="1" applyFill="1" applyBorder="1" applyAlignment="1">
      <alignment horizontal="center"/>
    </xf>
  </cellXfs>
  <cellStyles count="1">
    <cellStyle name="Standard" xfId="0" builtinId="0"/>
  </cellStyles>
  <dxfs count="81">
    <dxf>
      <border>
        <left style="hair">
          <color auto="1"/>
        </left>
        <vertical/>
        <horizontal/>
      </border>
    </dxf>
    <dxf>
      <fill>
        <patternFill patternType="none">
          <bgColor auto="1"/>
        </patternFill>
      </fill>
      <border>
        <right style="hair">
          <color auto="1"/>
        </right>
        <vertical/>
        <horizontal/>
      </border>
    </dxf>
    <dxf>
      <fill>
        <patternFill patternType="darkUp">
          <fgColor rgb="FFC00000"/>
          <bgColor auto="1"/>
        </patternFill>
      </fill>
    </dxf>
    <dxf>
      <font>
        <color theme="0" tint="-0.499984740745262"/>
      </font>
      <fill>
        <patternFill>
          <bgColor theme="0" tint="-0.14996795556505021"/>
        </patternFill>
      </fill>
      <border>
        <top style="thin">
          <color rgb="FFFFFFFF"/>
        </top>
        <bottom style="thin">
          <color rgb="FFFFFFFF"/>
        </bottom>
        <vertical/>
        <horizontal/>
      </border>
    </dxf>
    <dxf>
      <font>
        <color theme="6"/>
      </font>
      <fill>
        <patternFill>
          <bgColor theme="6" tint="0.59996337778862885"/>
        </patternFill>
      </fill>
    </dxf>
    <dxf>
      <font>
        <color theme="6" tint="0.79998168889431442"/>
      </font>
      <fill>
        <patternFill>
          <bgColor theme="6" tint="0.39994506668294322"/>
        </patternFill>
      </fill>
      <border>
        <top style="thin">
          <color rgb="FFFFFFFF"/>
        </top>
        <bottom style="thin">
          <color rgb="FFFFFFFF"/>
        </bottom>
        <vertical/>
        <horizontal/>
      </border>
    </dxf>
    <dxf>
      <font>
        <color theme="6" tint="0.59996337778862885"/>
      </font>
      <fill>
        <patternFill>
          <bgColor theme="6"/>
        </patternFill>
      </fill>
      <border>
        <top style="thin">
          <color rgb="FFFFFFFF"/>
        </top>
        <bottom style="thin">
          <color rgb="FFFFFFFF"/>
        </bottom>
      </border>
    </dxf>
    <dxf>
      <font>
        <b/>
        <i val="0"/>
        <color theme="5" tint="0.39994506668294322"/>
      </font>
      <fill>
        <patternFill>
          <bgColor rgb="FFC00000"/>
        </patternFill>
      </fill>
      <border>
        <top style="thin">
          <color rgb="FFFFFFFF"/>
        </top>
        <bottom style="thin">
          <color rgb="FFFFFFFF"/>
        </bottom>
      </border>
    </dxf>
    <dxf>
      <fill>
        <patternFill>
          <bgColor theme="0" tint="-0.14996795556505021"/>
        </patternFill>
      </fill>
      <border>
        <left style="hair">
          <color auto="1"/>
        </left>
        <vertical/>
        <horizontal/>
      </border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border>
        <left style="hair">
          <color auto="1"/>
        </left>
        <vertical/>
        <horizontal/>
      </border>
    </dxf>
    <dxf>
      <fill>
        <patternFill patternType="none">
          <bgColor auto="1"/>
        </patternFill>
      </fill>
      <border>
        <right style="hair">
          <color auto="1"/>
        </right>
        <vertical/>
        <horizontal/>
      </border>
    </dxf>
    <dxf>
      <fill>
        <patternFill patternType="darkUp">
          <fgColor rgb="FFC00000"/>
          <bgColor auto="1"/>
        </patternFill>
      </fill>
    </dxf>
    <dxf>
      <font>
        <color theme="0" tint="-0.499984740745262"/>
      </font>
      <fill>
        <patternFill>
          <bgColor theme="0" tint="-0.14996795556505021"/>
        </patternFill>
      </fill>
      <border>
        <top style="thin">
          <color rgb="FFFFFFFF"/>
        </top>
        <bottom style="thin">
          <color rgb="FFFFFFFF"/>
        </bottom>
        <vertical/>
        <horizontal/>
      </border>
    </dxf>
    <dxf>
      <font>
        <color theme="6"/>
      </font>
      <fill>
        <patternFill>
          <bgColor theme="6" tint="0.59996337778862885"/>
        </patternFill>
      </fill>
    </dxf>
    <dxf>
      <font>
        <color theme="6" tint="0.79998168889431442"/>
      </font>
      <fill>
        <patternFill>
          <bgColor theme="6" tint="0.39994506668294322"/>
        </patternFill>
      </fill>
      <border>
        <top style="thin">
          <color rgb="FFFFFFFF"/>
        </top>
        <bottom style="thin">
          <color rgb="FFFFFFFF"/>
        </bottom>
        <vertical/>
        <horizontal/>
      </border>
    </dxf>
    <dxf>
      <font>
        <color theme="6" tint="0.59996337778862885"/>
      </font>
      <fill>
        <patternFill>
          <bgColor theme="6"/>
        </patternFill>
      </fill>
      <border>
        <top style="thin">
          <color rgb="FFFFFFFF"/>
        </top>
        <bottom style="thin">
          <color rgb="FFFFFFFF"/>
        </bottom>
      </border>
    </dxf>
    <dxf>
      <font>
        <b/>
        <i val="0"/>
        <color theme="5" tint="0.39994506668294322"/>
      </font>
      <fill>
        <patternFill>
          <bgColor rgb="FFC00000"/>
        </patternFill>
      </fill>
      <border>
        <top style="thin">
          <color rgb="FFFFFFFF"/>
        </top>
        <bottom style="thin">
          <color rgb="FFFFFFFF"/>
        </bottom>
      </border>
    </dxf>
    <dxf>
      <fill>
        <patternFill>
          <bgColor theme="0" tint="-0.14996795556505021"/>
        </patternFill>
      </fill>
      <border>
        <left style="hair">
          <color auto="1"/>
        </left>
        <vertical/>
        <horizontal/>
      </border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border>
        <left style="hair">
          <color auto="1"/>
        </left>
        <vertical/>
        <horizontal/>
      </border>
    </dxf>
    <dxf>
      <fill>
        <patternFill patternType="none">
          <bgColor auto="1"/>
        </patternFill>
      </fill>
      <border>
        <right style="hair">
          <color auto="1"/>
        </right>
        <vertical/>
        <horizontal/>
      </border>
    </dxf>
    <dxf>
      <fill>
        <patternFill patternType="darkUp">
          <fgColor rgb="FFC00000"/>
          <bgColor auto="1"/>
        </patternFill>
      </fill>
    </dxf>
    <dxf>
      <font>
        <color theme="0" tint="-0.499984740745262"/>
      </font>
      <fill>
        <patternFill>
          <bgColor theme="0" tint="-0.14996795556505021"/>
        </patternFill>
      </fill>
      <border>
        <top style="thin">
          <color rgb="FFFFFFFF"/>
        </top>
        <bottom style="thin">
          <color rgb="FFFFFFFF"/>
        </bottom>
        <vertical/>
        <horizontal/>
      </border>
    </dxf>
    <dxf>
      <font>
        <color theme="6"/>
      </font>
      <fill>
        <patternFill>
          <bgColor theme="6" tint="0.59996337778862885"/>
        </patternFill>
      </fill>
    </dxf>
    <dxf>
      <font>
        <color theme="6" tint="0.79998168889431442"/>
      </font>
      <fill>
        <patternFill>
          <bgColor theme="6" tint="0.39994506668294322"/>
        </patternFill>
      </fill>
      <border>
        <top style="thin">
          <color rgb="FFFFFFFF"/>
        </top>
        <bottom style="thin">
          <color rgb="FFFFFFFF"/>
        </bottom>
        <vertical/>
        <horizontal/>
      </border>
    </dxf>
    <dxf>
      <font>
        <color theme="6" tint="0.59996337778862885"/>
      </font>
      <fill>
        <patternFill>
          <bgColor theme="6"/>
        </patternFill>
      </fill>
      <border>
        <top style="thin">
          <color rgb="FFFFFFFF"/>
        </top>
        <bottom style="thin">
          <color rgb="FFFFFFFF"/>
        </bottom>
      </border>
    </dxf>
    <dxf>
      <font>
        <b/>
        <i val="0"/>
        <color theme="5" tint="0.39994506668294322"/>
      </font>
      <fill>
        <patternFill>
          <bgColor rgb="FFC00000"/>
        </patternFill>
      </fill>
      <border>
        <top style="thin">
          <color rgb="FFFFFFFF"/>
        </top>
        <bottom style="thin">
          <color rgb="FFFFFFFF"/>
        </bottom>
      </border>
    </dxf>
    <dxf>
      <fill>
        <patternFill>
          <bgColor theme="0" tint="-0.14996795556505021"/>
        </patternFill>
      </fill>
      <border>
        <left style="hair">
          <color auto="1"/>
        </left>
        <vertical/>
        <horizontal/>
      </border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border>
        <left style="hair">
          <color auto="1"/>
        </left>
        <vertical/>
        <horizontal/>
      </border>
    </dxf>
    <dxf>
      <fill>
        <patternFill patternType="none">
          <bgColor auto="1"/>
        </patternFill>
      </fill>
      <border>
        <right style="hair">
          <color auto="1"/>
        </right>
        <vertical/>
        <horizontal/>
      </border>
    </dxf>
    <dxf>
      <fill>
        <patternFill patternType="darkUp">
          <fgColor rgb="FFC00000"/>
          <bgColor auto="1"/>
        </patternFill>
      </fill>
    </dxf>
    <dxf>
      <font>
        <color theme="0" tint="-0.499984740745262"/>
      </font>
      <fill>
        <patternFill>
          <bgColor theme="0" tint="-0.14996795556505021"/>
        </patternFill>
      </fill>
      <border>
        <top style="thin">
          <color rgb="FFFFFFFF"/>
        </top>
        <bottom style="thin">
          <color rgb="FFFFFFFF"/>
        </bottom>
        <vertical/>
        <horizontal/>
      </border>
    </dxf>
    <dxf>
      <font>
        <color theme="6"/>
      </font>
      <fill>
        <patternFill>
          <bgColor theme="6" tint="0.59996337778862885"/>
        </patternFill>
      </fill>
    </dxf>
    <dxf>
      <font>
        <color theme="6" tint="0.79998168889431442"/>
      </font>
      <fill>
        <patternFill>
          <bgColor theme="6" tint="0.39994506668294322"/>
        </patternFill>
      </fill>
      <border>
        <top style="thin">
          <color rgb="FFFFFFFF"/>
        </top>
        <bottom style="thin">
          <color rgb="FFFFFFFF"/>
        </bottom>
        <vertical/>
        <horizontal/>
      </border>
    </dxf>
    <dxf>
      <font>
        <color theme="6" tint="0.59996337778862885"/>
      </font>
      <fill>
        <patternFill>
          <bgColor theme="6"/>
        </patternFill>
      </fill>
      <border>
        <top style="thin">
          <color rgb="FFFFFFFF"/>
        </top>
        <bottom style="thin">
          <color rgb="FFFFFFFF"/>
        </bottom>
      </border>
    </dxf>
    <dxf>
      <font>
        <b/>
        <i val="0"/>
        <color theme="5" tint="0.39994506668294322"/>
      </font>
      <fill>
        <patternFill>
          <bgColor rgb="FFC00000"/>
        </patternFill>
      </fill>
      <border>
        <top style="thin">
          <color rgb="FFFFFFFF"/>
        </top>
        <bottom style="thin">
          <color rgb="FFFFFFFF"/>
        </bottom>
      </border>
    </dxf>
    <dxf>
      <fill>
        <patternFill>
          <bgColor theme="0" tint="-0.14996795556505021"/>
        </patternFill>
      </fill>
      <border>
        <left style="hair">
          <color auto="1"/>
        </left>
        <vertical/>
        <horizontal/>
      </border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border>
        <left style="hair">
          <color auto="1"/>
        </left>
        <vertical/>
        <horizontal/>
      </border>
    </dxf>
    <dxf>
      <fill>
        <patternFill patternType="none">
          <bgColor auto="1"/>
        </patternFill>
      </fill>
      <border>
        <right style="hair">
          <color auto="1"/>
        </right>
        <vertical/>
        <horizontal/>
      </border>
    </dxf>
    <dxf>
      <fill>
        <patternFill patternType="darkUp">
          <fgColor rgb="FFC00000"/>
          <bgColor auto="1"/>
        </patternFill>
      </fill>
    </dxf>
    <dxf>
      <font>
        <color theme="0" tint="-0.499984740745262"/>
      </font>
      <fill>
        <patternFill>
          <bgColor theme="0" tint="-0.14996795556505021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0" tint="-0.14996795556505021"/>
        </patternFill>
      </fill>
      <border>
        <left style="hair">
          <color auto="1"/>
        </left>
        <vertical/>
        <horizontal/>
      </border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border>
        <left style="hair">
          <color auto="1"/>
        </left>
        <vertical/>
        <horizontal/>
      </border>
    </dxf>
    <dxf>
      <fill>
        <patternFill patternType="none">
          <bgColor auto="1"/>
        </patternFill>
      </fill>
      <border>
        <right style="hair">
          <color auto="1"/>
        </right>
        <vertical/>
        <horizontal/>
      </border>
    </dxf>
    <dxf>
      <font>
        <color theme="0" tint="-0.499984740745262"/>
      </font>
      <fill>
        <patternFill>
          <bgColor theme="0" tint="-0.14996795556505021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ill>
        <patternFill patternType="darkUp">
          <fgColor rgb="FFC00000"/>
          <bgColor auto="1"/>
        </patternFill>
      </fill>
    </dxf>
    <dxf>
      <fill>
        <patternFill>
          <bgColor theme="0" tint="-0.14996795556505021"/>
        </patternFill>
      </fill>
      <border>
        <left style="hair">
          <color auto="1"/>
        </left>
        <vertical/>
        <horizontal/>
      </border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border>
        <left style="hair">
          <color auto="1"/>
        </left>
        <vertical/>
        <horizontal/>
      </border>
    </dxf>
    <dxf>
      <fill>
        <patternFill patternType="none">
          <bgColor auto="1"/>
        </patternFill>
      </fill>
      <border>
        <right style="hair">
          <color auto="1"/>
        </right>
        <vertical/>
        <horizontal/>
      </border>
    </dxf>
    <dxf>
      <font>
        <color theme="0" tint="-0.499984740745262"/>
      </font>
      <fill>
        <patternFill>
          <bgColor theme="0" tint="-0.14996795556505021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0" tint="-0.14996795556505021"/>
        </patternFill>
      </fill>
      <border>
        <left style="hair">
          <color auto="1"/>
        </left>
        <vertical/>
        <horizontal/>
      </border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border>
        <left style="hair">
          <color auto="1"/>
        </left>
        <vertical/>
        <horizontal/>
      </border>
    </dxf>
    <dxf>
      <fill>
        <patternFill patternType="none">
          <bgColor auto="1"/>
        </patternFill>
      </fill>
      <border>
        <right style="hair">
          <color auto="1"/>
        </right>
        <vertical/>
        <horizontal/>
      </border>
    </dxf>
    <dxf>
      <fill>
        <patternFill>
          <bgColor theme="0" tint="-0.14996795556505021"/>
        </patternFill>
      </fill>
      <border>
        <left style="hair">
          <color auto="1"/>
        </left>
        <vertical/>
        <horizontal/>
      </border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theme="0" tint="-0.14996795556505021"/>
        </patternFill>
      </fill>
      <border>
        <left style="hair">
          <color auto="1"/>
        </left>
        <vertical/>
        <horizontal/>
      </border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dd/mm/;;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dd/mm/;;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dd/mm/;;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dd/mm/;;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dd/mm/;;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dd/mm/;;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dd/mm/;;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dd/mm/;;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dd/mm/;;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dd/mm/;;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dd/mm/;;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dd/mm/;;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dd/mm/;;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dd/mm/;;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dd/mm/;;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dd/mm/;;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dd/mm/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292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Spin" dx="16" fmlaLink="$Y$2" max="2100" min="2012" page="10" val="201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1</xdr:row>
          <xdr:rowOff>0</xdr:rowOff>
        </xdr:from>
        <xdr:to>
          <xdr:col>26</xdr:col>
          <xdr:colOff>0</xdr:colOff>
          <xdr:row>2</xdr:row>
          <xdr:rowOff>0</xdr:rowOff>
        </xdr:to>
        <xdr:sp macro="" textlink="">
          <xdr:nvSpPr>
            <xdr:cNvPr id="2051" name="Spinner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blFeiertage" displayName="tblFeiertage" ref="V4:AK44" totalsRowShown="0" headerRowDxfId="80" dataDxfId="79">
  <autoFilter ref="V4:AK44"/>
  <tableColumns count="16">
    <tableColumn id="1" name="BW" dataDxfId="78">
      <calculatedColumnFormula>IF(E5="x",$C5,0)</calculatedColumnFormula>
    </tableColumn>
    <tableColumn id="2" name="BY" dataDxfId="77">
      <calculatedColumnFormula>IF(F5="x",$C5,0)</calculatedColumnFormula>
    </tableColumn>
    <tableColumn id="3" name="BE" dataDxfId="76">
      <calculatedColumnFormula>IF(G5="x",$C5,0)</calculatedColumnFormula>
    </tableColumn>
    <tableColumn id="4" name="BB" dataDxfId="75">
      <calculatedColumnFormula>IF(H5="x",$C5,0)</calculatedColumnFormula>
    </tableColumn>
    <tableColumn id="5" name="HB" dataDxfId="74">
      <calculatedColumnFormula>IF(I5="x",$C5,0)</calculatedColumnFormula>
    </tableColumn>
    <tableColumn id="6" name="HH" dataDxfId="73">
      <calculatedColumnFormula>IF(J5="x",$C5,0)</calculatedColumnFormula>
    </tableColumn>
    <tableColumn id="7" name="HE" dataDxfId="72">
      <calculatedColumnFormula>IF(K5="x",$C5,0)</calculatedColumnFormula>
    </tableColumn>
    <tableColumn id="8" name="MV" dataDxfId="71">
      <calculatedColumnFormula>IF(L5="x",$C5,0)</calculatedColumnFormula>
    </tableColumn>
    <tableColumn id="9" name="NI" dataDxfId="70">
      <calculatedColumnFormula>IF(M5="x",$C5,0)</calculatedColumnFormula>
    </tableColumn>
    <tableColumn id="10" name="NW" dataDxfId="69">
      <calculatedColumnFormula>IF(N5="x",$C5,0)</calculatedColumnFormula>
    </tableColumn>
    <tableColumn id="11" name="RP" dataDxfId="68">
      <calculatedColumnFormula>IF(O5="x",$C5,0)</calculatedColumnFormula>
    </tableColumn>
    <tableColumn id="12" name="SL" dataDxfId="67">
      <calculatedColumnFormula>IF(P5="x",$C5,0)</calculatedColumnFormula>
    </tableColumn>
    <tableColumn id="13" name="SN" dataDxfId="66">
      <calculatedColumnFormula>IF(Q5="x",$C5,0)</calculatedColumnFormula>
    </tableColumn>
    <tableColumn id="14" name="ST" dataDxfId="65">
      <calculatedColumnFormula>IF(R5="x",$C5,0)</calculatedColumnFormula>
    </tableColumn>
    <tableColumn id="15" name="SH" dataDxfId="64">
      <calculatedColumnFormula>IF(S5="x",$C5,0)</calculatedColumnFormula>
    </tableColumn>
    <tableColumn id="16" name="TH" dataDxfId="63">
      <calculatedColumnFormula>IF(T5="x",$C5,0)</calculatedColumnFormula>
    </tableColumn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tabColor rgb="FFC00000"/>
  </sheetPr>
  <dimension ref="B1:AN48"/>
  <sheetViews>
    <sheetView showGridLines="0" workbookViewId="0"/>
  </sheetViews>
  <sheetFormatPr baseColWidth="10" defaultRowHeight="15" x14ac:dyDescent="0.25"/>
  <cols>
    <col min="1" max="1" width="2.7109375" style="6" customWidth="1"/>
    <col min="2" max="2" width="18.5703125" style="6" customWidth="1"/>
    <col min="3" max="3" width="10.140625" style="5" customWidth="1"/>
    <col min="4" max="4" width="3.85546875" style="6" customWidth="1"/>
    <col min="5" max="5" width="4.5703125" style="6" hidden="1" customWidth="1"/>
    <col min="6" max="6" width="3.7109375" style="6" hidden="1" customWidth="1"/>
    <col min="7" max="12" width="3.85546875" style="6" hidden="1" customWidth="1"/>
    <col min="13" max="13" width="2.85546875" style="6" hidden="1" customWidth="1"/>
    <col min="14" max="14" width="4.5703125" style="6" hidden="1" customWidth="1"/>
    <col min="15" max="15" width="4" style="6" hidden="1" customWidth="1"/>
    <col min="16" max="16" width="3.5703125" style="6" hidden="1" customWidth="1"/>
    <col min="17" max="17" width="3.85546875" style="6" hidden="1" customWidth="1"/>
    <col min="18" max="18" width="3.7109375" style="6" hidden="1" customWidth="1"/>
    <col min="19" max="19" width="3.85546875" style="6" hidden="1" customWidth="1"/>
    <col min="20" max="20" width="3.7109375" style="6" hidden="1" customWidth="1"/>
    <col min="21" max="21" width="3.42578125" style="6" hidden="1" customWidth="1"/>
    <col min="22" max="22" width="6.7109375" style="6" customWidth="1" collapsed="1"/>
    <col min="23" max="24" width="6.7109375" style="6" customWidth="1"/>
    <col min="25" max="25" width="10.140625" style="6" bestFit="1" customWidth="1"/>
    <col min="26" max="37" width="6.7109375" style="6" customWidth="1"/>
    <col min="38" max="38" width="3.42578125" style="6" customWidth="1"/>
    <col min="39" max="39" width="25.42578125" bestFit="1" customWidth="1"/>
    <col min="40" max="40" width="8.85546875" style="6" bestFit="1" customWidth="1"/>
    <col min="41" max="41" width="9.42578125" style="6" customWidth="1"/>
    <col min="42" max="16384" width="11.42578125" style="6"/>
  </cols>
  <sheetData>
    <row r="1" spans="2:40" x14ac:dyDescent="0.25">
      <c r="AM1" s="6"/>
    </row>
    <row r="2" spans="2:40" s="38" customFormat="1" ht="23.25" x14ac:dyDescent="0.35">
      <c r="B2" s="60" t="s">
        <v>61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63">
        <v>2012</v>
      </c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</row>
    <row r="3" spans="2:40" x14ac:dyDescent="0.25">
      <c r="AM3" s="6"/>
    </row>
    <row r="4" spans="2:40" ht="15" customHeight="1" thickBot="1" x14ac:dyDescent="0.3">
      <c r="B4" s="12" t="s">
        <v>0</v>
      </c>
      <c r="C4" s="13" t="s">
        <v>1</v>
      </c>
      <c r="E4" s="30" t="s">
        <v>21</v>
      </c>
      <c r="F4" s="30" t="s">
        <v>37</v>
      </c>
      <c r="G4" s="30" t="s">
        <v>22</v>
      </c>
      <c r="H4" s="30" t="s">
        <v>23</v>
      </c>
      <c r="I4" s="30" t="s">
        <v>24</v>
      </c>
      <c r="J4" s="30" t="s">
        <v>25</v>
      </c>
      <c r="K4" s="30" t="s">
        <v>26</v>
      </c>
      <c r="L4" s="30" t="s">
        <v>27</v>
      </c>
      <c r="M4" s="30" t="s">
        <v>28</v>
      </c>
      <c r="N4" s="30" t="s">
        <v>29</v>
      </c>
      <c r="O4" s="30" t="s">
        <v>30</v>
      </c>
      <c r="P4" s="30" t="s">
        <v>31</v>
      </c>
      <c r="Q4" s="30" t="s">
        <v>32</v>
      </c>
      <c r="R4" s="30" t="s">
        <v>33</v>
      </c>
      <c r="S4" s="30" t="s">
        <v>34</v>
      </c>
      <c r="T4" s="30" t="s">
        <v>35</v>
      </c>
      <c r="U4" s="1"/>
      <c r="V4" s="31" t="s">
        <v>21</v>
      </c>
      <c r="W4" s="31" t="s">
        <v>37</v>
      </c>
      <c r="X4" s="31" t="s">
        <v>22</v>
      </c>
      <c r="Y4" s="31" t="s">
        <v>23</v>
      </c>
      <c r="Z4" s="31" t="s">
        <v>24</v>
      </c>
      <c r="AA4" s="31" t="s">
        <v>25</v>
      </c>
      <c r="AB4" s="31" t="s">
        <v>26</v>
      </c>
      <c r="AC4" s="31" t="s">
        <v>27</v>
      </c>
      <c r="AD4" s="31" t="s">
        <v>28</v>
      </c>
      <c r="AE4" s="31" t="s">
        <v>29</v>
      </c>
      <c r="AF4" s="31" t="s">
        <v>30</v>
      </c>
      <c r="AG4" s="31" t="s">
        <v>31</v>
      </c>
      <c r="AH4" s="31" t="s">
        <v>32</v>
      </c>
      <c r="AI4" s="31" t="s">
        <v>33</v>
      </c>
      <c r="AJ4" s="31" t="s">
        <v>34</v>
      </c>
      <c r="AK4" s="31" t="s">
        <v>35</v>
      </c>
      <c r="AL4" s="1"/>
      <c r="AM4" s="39" t="s">
        <v>87</v>
      </c>
      <c r="AN4" s="40" t="s">
        <v>86</v>
      </c>
    </row>
    <row r="5" spans="2:40" ht="15.75" thickTop="1" x14ac:dyDescent="0.25">
      <c r="B5" s="6" t="s">
        <v>2</v>
      </c>
      <c r="C5" s="7">
        <f>DATE(Y2,1,1)</f>
        <v>40909</v>
      </c>
      <c r="E5" s="1" t="s">
        <v>36</v>
      </c>
      <c r="F5" s="1" t="s">
        <v>36</v>
      </c>
      <c r="G5" s="1" t="s">
        <v>36</v>
      </c>
      <c r="H5" s="1" t="s">
        <v>36</v>
      </c>
      <c r="I5" s="1" t="s">
        <v>36</v>
      </c>
      <c r="J5" s="1" t="s">
        <v>36</v>
      </c>
      <c r="K5" s="1" t="s">
        <v>36</v>
      </c>
      <c r="L5" s="1" t="s">
        <v>36</v>
      </c>
      <c r="M5" s="1" t="s">
        <v>36</v>
      </c>
      <c r="N5" s="1" t="s">
        <v>36</v>
      </c>
      <c r="O5" s="1" t="s">
        <v>36</v>
      </c>
      <c r="P5" s="1" t="s">
        <v>36</v>
      </c>
      <c r="Q5" s="1" t="s">
        <v>36</v>
      </c>
      <c r="R5" s="1" t="s">
        <v>36</v>
      </c>
      <c r="S5" s="1" t="s">
        <v>36</v>
      </c>
      <c r="T5" s="1" t="s">
        <v>36</v>
      </c>
      <c r="U5" s="1"/>
      <c r="V5" s="21">
        <f>IF(E5="x",$C5,0)</f>
        <v>40909</v>
      </c>
      <c r="W5" s="21">
        <f t="shared" ref="W5:W44" si="0">IF(F5="x",$C5,0)</f>
        <v>40909</v>
      </c>
      <c r="X5" s="21">
        <f t="shared" ref="X5:X44" si="1">IF(G5="x",$C5,0)</f>
        <v>40909</v>
      </c>
      <c r="Y5" s="21">
        <f t="shared" ref="Y5:Y44" si="2">IF(H5="x",$C5,0)</f>
        <v>40909</v>
      </c>
      <c r="Z5" s="21">
        <f t="shared" ref="Z5:Z44" si="3">IF(I5="x",$C5,0)</f>
        <v>40909</v>
      </c>
      <c r="AA5" s="21">
        <f t="shared" ref="AA5:AA44" si="4">IF(J5="x",$C5,0)</f>
        <v>40909</v>
      </c>
      <c r="AB5" s="21">
        <f t="shared" ref="AB5:AB44" si="5">IF(K5="x",$C5,0)</f>
        <v>40909</v>
      </c>
      <c r="AC5" s="21">
        <f t="shared" ref="AC5:AC44" si="6">IF(L5="x",$C5,0)</f>
        <v>40909</v>
      </c>
      <c r="AD5" s="21">
        <f t="shared" ref="AD5:AD44" si="7">IF(M5="x",$C5,0)</f>
        <v>40909</v>
      </c>
      <c r="AE5" s="21">
        <f t="shared" ref="AE5:AE44" si="8">IF(N5="x",$C5,0)</f>
        <v>40909</v>
      </c>
      <c r="AF5" s="21">
        <f t="shared" ref="AF5:AF44" si="9">IF(O5="x",$C5,0)</f>
        <v>40909</v>
      </c>
      <c r="AG5" s="21">
        <f t="shared" ref="AG5:AG44" si="10">IF(P5="x",$C5,0)</f>
        <v>40909</v>
      </c>
      <c r="AH5" s="21">
        <f t="shared" ref="AH5:AH44" si="11">IF(Q5="x",$C5,0)</f>
        <v>40909</v>
      </c>
      <c r="AI5" s="21">
        <f t="shared" ref="AI5:AI44" si="12">IF(R5="x",$C5,0)</f>
        <v>40909</v>
      </c>
      <c r="AJ5" s="21">
        <f t="shared" ref="AJ5:AJ44" si="13">IF(S5="x",$C5,0)</f>
        <v>40909</v>
      </c>
      <c r="AK5" s="21">
        <f t="shared" ref="AK5:AK44" si="14">IF(T5="x",$C5,0)</f>
        <v>40909</v>
      </c>
      <c r="AL5" s="1"/>
      <c r="AM5" s="32" t="s">
        <v>40</v>
      </c>
      <c r="AN5" s="33" t="s">
        <v>21</v>
      </c>
    </row>
    <row r="6" spans="2:40" x14ac:dyDescent="0.25">
      <c r="B6" s="6" t="s">
        <v>3</v>
      </c>
      <c r="C6" s="7">
        <f>DATE(Y2,1,6)</f>
        <v>40914</v>
      </c>
      <c r="E6" s="1" t="s">
        <v>36</v>
      </c>
      <c r="F6" s="1" t="s">
        <v>36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 t="s">
        <v>36</v>
      </c>
      <c r="S6" s="1"/>
      <c r="T6" s="1"/>
      <c r="U6" s="1"/>
      <c r="V6" s="21">
        <f t="shared" ref="V6:V44" si="15">IF(E6="x",$C6,0)</f>
        <v>40914</v>
      </c>
      <c r="W6" s="21">
        <f t="shared" si="0"/>
        <v>40914</v>
      </c>
      <c r="X6" s="21">
        <f t="shared" si="1"/>
        <v>0</v>
      </c>
      <c r="Y6" s="21">
        <f t="shared" si="2"/>
        <v>0</v>
      </c>
      <c r="Z6" s="21">
        <f t="shared" si="3"/>
        <v>0</v>
      </c>
      <c r="AA6" s="21">
        <f t="shared" si="4"/>
        <v>0</v>
      </c>
      <c r="AB6" s="21">
        <f t="shared" si="5"/>
        <v>0</v>
      </c>
      <c r="AC6" s="21">
        <f t="shared" si="6"/>
        <v>0</v>
      </c>
      <c r="AD6" s="21">
        <f t="shared" si="7"/>
        <v>0</v>
      </c>
      <c r="AE6" s="21">
        <f t="shared" si="8"/>
        <v>0</v>
      </c>
      <c r="AF6" s="21">
        <f t="shared" si="9"/>
        <v>0</v>
      </c>
      <c r="AG6" s="21">
        <f t="shared" si="10"/>
        <v>0</v>
      </c>
      <c r="AH6" s="21">
        <f t="shared" si="11"/>
        <v>0</v>
      </c>
      <c r="AI6" s="21">
        <f t="shared" si="12"/>
        <v>40914</v>
      </c>
      <c r="AJ6" s="21">
        <f t="shared" si="13"/>
        <v>0</v>
      </c>
      <c r="AK6" s="21">
        <f t="shared" si="14"/>
        <v>0</v>
      </c>
      <c r="AL6" s="1"/>
      <c r="AM6" s="34" t="s">
        <v>42</v>
      </c>
      <c r="AN6" s="35" t="s">
        <v>37</v>
      </c>
    </row>
    <row r="7" spans="2:40" x14ac:dyDescent="0.25">
      <c r="B7" s="6" t="s">
        <v>4</v>
      </c>
      <c r="C7" s="7">
        <f>C10-48</f>
        <v>40959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2">
        <f t="shared" si="15"/>
        <v>0</v>
      </c>
      <c r="W7" s="22">
        <f t="shared" si="0"/>
        <v>0</v>
      </c>
      <c r="X7" s="22">
        <f t="shared" si="1"/>
        <v>0</v>
      </c>
      <c r="Y7" s="22">
        <f t="shared" si="2"/>
        <v>0</v>
      </c>
      <c r="Z7" s="22">
        <f t="shared" si="3"/>
        <v>0</v>
      </c>
      <c r="AA7" s="22">
        <f t="shared" si="4"/>
        <v>0</v>
      </c>
      <c r="AB7" s="22">
        <f t="shared" si="5"/>
        <v>0</v>
      </c>
      <c r="AC7" s="22">
        <f t="shared" si="6"/>
        <v>0</v>
      </c>
      <c r="AD7" s="22">
        <f t="shared" si="7"/>
        <v>0</v>
      </c>
      <c r="AE7" s="22">
        <f t="shared" si="8"/>
        <v>0</v>
      </c>
      <c r="AF7" s="22">
        <f t="shared" si="9"/>
        <v>0</v>
      </c>
      <c r="AG7" s="22">
        <f t="shared" si="10"/>
        <v>0</v>
      </c>
      <c r="AH7" s="22">
        <f t="shared" si="11"/>
        <v>0</v>
      </c>
      <c r="AI7" s="22">
        <f t="shared" si="12"/>
        <v>0</v>
      </c>
      <c r="AJ7" s="22">
        <f t="shared" si="13"/>
        <v>0</v>
      </c>
      <c r="AK7" s="22">
        <f t="shared" si="14"/>
        <v>0</v>
      </c>
      <c r="AL7" s="2"/>
      <c r="AM7" s="36" t="s">
        <v>44</v>
      </c>
      <c r="AN7" s="37" t="s">
        <v>22</v>
      </c>
    </row>
    <row r="8" spans="2:40" x14ac:dyDescent="0.25">
      <c r="B8" s="6" t="s">
        <v>5</v>
      </c>
      <c r="C8" s="7">
        <f>C10-46</f>
        <v>40961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2">
        <f t="shared" si="15"/>
        <v>0</v>
      </c>
      <c r="W8" s="22">
        <f t="shared" si="0"/>
        <v>0</v>
      </c>
      <c r="X8" s="22">
        <f t="shared" si="1"/>
        <v>0</v>
      </c>
      <c r="Y8" s="22">
        <f t="shared" si="2"/>
        <v>0</v>
      </c>
      <c r="Z8" s="22">
        <f t="shared" si="3"/>
        <v>0</v>
      </c>
      <c r="AA8" s="22">
        <f t="shared" si="4"/>
        <v>0</v>
      </c>
      <c r="AB8" s="22">
        <f t="shared" si="5"/>
        <v>0</v>
      </c>
      <c r="AC8" s="22">
        <f t="shared" si="6"/>
        <v>0</v>
      </c>
      <c r="AD8" s="22">
        <f t="shared" si="7"/>
        <v>0</v>
      </c>
      <c r="AE8" s="22">
        <f t="shared" si="8"/>
        <v>0</v>
      </c>
      <c r="AF8" s="22">
        <f t="shared" si="9"/>
        <v>0</v>
      </c>
      <c r="AG8" s="22">
        <f t="shared" si="10"/>
        <v>0</v>
      </c>
      <c r="AH8" s="22">
        <f t="shared" si="11"/>
        <v>0</v>
      </c>
      <c r="AI8" s="22">
        <f t="shared" si="12"/>
        <v>0</v>
      </c>
      <c r="AJ8" s="22">
        <f t="shared" si="13"/>
        <v>0</v>
      </c>
      <c r="AK8" s="22">
        <f t="shared" si="14"/>
        <v>0</v>
      </c>
      <c r="AL8" s="2"/>
      <c r="AM8" s="34" t="s">
        <v>46</v>
      </c>
      <c r="AN8" s="35" t="s">
        <v>23</v>
      </c>
    </row>
    <row r="9" spans="2:40" x14ac:dyDescent="0.25">
      <c r="B9" s="6" t="s">
        <v>6</v>
      </c>
      <c r="C9" s="7">
        <f>C10-2</f>
        <v>41005</v>
      </c>
      <c r="E9" s="1" t="s">
        <v>36</v>
      </c>
      <c r="F9" s="1" t="s">
        <v>36</v>
      </c>
      <c r="G9" s="1" t="s">
        <v>36</v>
      </c>
      <c r="H9" s="1" t="s">
        <v>36</v>
      </c>
      <c r="I9" s="1" t="s">
        <v>36</v>
      </c>
      <c r="J9" s="1" t="s">
        <v>36</v>
      </c>
      <c r="K9" s="1" t="s">
        <v>36</v>
      </c>
      <c r="L9" s="1" t="s">
        <v>36</v>
      </c>
      <c r="M9" s="1" t="s">
        <v>36</v>
      </c>
      <c r="N9" s="1" t="s">
        <v>36</v>
      </c>
      <c r="O9" s="1" t="s">
        <v>36</v>
      </c>
      <c r="P9" s="1" t="s">
        <v>36</v>
      </c>
      <c r="Q9" s="1" t="s">
        <v>36</v>
      </c>
      <c r="R9" s="1" t="s">
        <v>36</v>
      </c>
      <c r="S9" s="1" t="s">
        <v>36</v>
      </c>
      <c r="T9" s="1" t="s">
        <v>36</v>
      </c>
      <c r="U9" s="1"/>
      <c r="V9" s="21">
        <f t="shared" si="15"/>
        <v>41005</v>
      </c>
      <c r="W9" s="21">
        <f t="shared" si="0"/>
        <v>41005</v>
      </c>
      <c r="X9" s="21">
        <f t="shared" si="1"/>
        <v>41005</v>
      </c>
      <c r="Y9" s="21">
        <f t="shared" si="2"/>
        <v>41005</v>
      </c>
      <c r="Z9" s="21">
        <f t="shared" si="3"/>
        <v>41005</v>
      </c>
      <c r="AA9" s="21">
        <f t="shared" si="4"/>
        <v>41005</v>
      </c>
      <c r="AB9" s="21">
        <f t="shared" si="5"/>
        <v>41005</v>
      </c>
      <c r="AC9" s="21">
        <f t="shared" si="6"/>
        <v>41005</v>
      </c>
      <c r="AD9" s="21">
        <f t="shared" si="7"/>
        <v>41005</v>
      </c>
      <c r="AE9" s="21">
        <f t="shared" si="8"/>
        <v>41005</v>
      </c>
      <c r="AF9" s="21">
        <f t="shared" si="9"/>
        <v>41005</v>
      </c>
      <c r="AG9" s="21">
        <f t="shared" si="10"/>
        <v>41005</v>
      </c>
      <c r="AH9" s="21">
        <f t="shared" si="11"/>
        <v>41005</v>
      </c>
      <c r="AI9" s="21">
        <f t="shared" si="12"/>
        <v>41005</v>
      </c>
      <c r="AJ9" s="21">
        <f t="shared" si="13"/>
        <v>41005</v>
      </c>
      <c r="AK9" s="21">
        <f t="shared" si="14"/>
        <v>41005</v>
      </c>
      <c r="AL9" s="1"/>
      <c r="AM9" s="36" t="s">
        <v>48</v>
      </c>
      <c r="AN9" s="37" t="s">
        <v>24</v>
      </c>
    </row>
    <row r="10" spans="2:40" x14ac:dyDescent="0.25">
      <c r="B10" s="6" t="s">
        <v>7</v>
      </c>
      <c r="C10" s="11">
        <f>DOLLAR((DAY(MINUTE(Y2/38)/2+55)&amp;".4."&amp;Y2)/7,)*7-6</f>
        <v>41007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2">
        <f t="shared" si="15"/>
        <v>0</v>
      </c>
      <c r="W10" s="22">
        <f t="shared" si="0"/>
        <v>0</v>
      </c>
      <c r="X10" s="22">
        <f t="shared" si="1"/>
        <v>0</v>
      </c>
      <c r="Y10" s="22">
        <f t="shared" si="2"/>
        <v>0</v>
      </c>
      <c r="Z10" s="22">
        <f t="shared" si="3"/>
        <v>0</v>
      </c>
      <c r="AA10" s="22">
        <f t="shared" si="4"/>
        <v>0</v>
      </c>
      <c r="AB10" s="22">
        <f t="shared" si="5"/>
        <v>0</v>
      </c>
      <c r="AC10" s="22">
        <f t="shared" si="6"/>
        <v>0</v>
      </c>
      <c r="AD10" s="22">
        <f t="shared" si="7"/>
        <v>0</v>
      </c>
      <c r="AE10" s="22">
        <f t="shared" si="8"/>
        <v>0</v>
      </c>
      <c r="AF10" s="22">
        <f t="shared" si="9"/>
        <v>0</v>
      </c>
      <c r="AG10" s="22">
        <f t="shared" si="10"/>
        <v>0</v>
      </c>
      <c r="AH10" s="22">
        <f t="shared" si="11"/>
        <v>0</v>
      </c>
      <c r="AI10" s="22">
        <f t="shared" si="12"/>
        <v>0</v>
      </c>
      <c r="AJ10" s="22">
        <f t="shared" si="13"/>
        <v>0</v>
      </c>
      <c r="AK10" s="22">
        <f t="shared" si="14"/>
        <v>0</v>
      </c>
      <c r="AL10" s="2"/>
      <c r="AM10" s="34" t="s">
        <v>50</v>
      </c>
      <c r="AN10" s="35" t="s">
        <v>25</v>
      </c>
    </row>
    <row r="11" spans="2:40" x14ac:dyDescent="0.25">
      <c r="B11" s="6" t="s">
        <v>8</v>
      </c>
      <c r="C11" s="7">
        <f>C10+1</f>
        <v>41008</v>
      </c>
      <c r="E11" s="1" t="s">
        <v>36</v>
      </c>
      <c r="F11" s="1" t="s">
        <v>36</v>
      </c>
      <c r="G11" s="1" t="s">
        <v>36</v>
      </c>
      <c r="H11" s="1" t="s">
        <v>36</v>
      </c>
      <c r="I11" s="1" t="s">
        <v>36</v>
      </c>
      <c r="J11" s="1" t="s">
        <v>36</v>
      </c>
      <c r="K11" s="1" t="s">
        <v>36</v>
      </c>
      <c r="L11" s="1" t="s">
        <v>36</v>
      </c>
      <c r="M11" s="1" t="s">
        <v>36</v>
      </c>
      <c r="N11" s="1" t="s">
        <v>36</v>
      </c>
      <c r="O11" s="1" t="s">
        <v>36</v>
      </c>
      <c r="P11" s="1" t="s">
        <v>36</v>
      </c>
      <c r="Q11" s="1" t="s">
        <v>36</v>
      </c>
      <c r="R11" s="1" t="s">
        <v>36</v>
      </c>
      <c r="S11" s="1" t="s">
        <v>36</v>
      </c>
      <c r="T11" s="1" t="s">
        <v>36</v>
      </c>
      <c r="U11" s="1"/>
      <c r="V11" s="21">
        <f t="shared" si="15"/>
        <v>41008</v>
      </c>
      <c r="W11" s="21">
        <f t="shared" si="0"/>
        <v>41008</v>
      </c>
      <c r="X11" s="21">
        <f t="shared" si="1"/>
        <v>41008</v>
      </c>
      <c r="Y11" s="21">
        <f t="shared" si="2"/>
        <v>41008</v>
      </c>
      <c r="Z11" s="21">
        <f t="shared" si="3"/>
        <v>41008</v>
      </c>
      <c r="AA11" s="21">
        <f t="shared" si="4"/>
        <v>41008</v>
      </c>
      <c r="AB11" s="21">
        <f t="shared" si="5"/>
        <v>41008</v>
      </c>
      <c r="AC11" s="21">
        <f t="shared" si="6"/>
        <v>41008</v>
      </c>
      <c r="AD11" s="21">
        <f t="shared" si="7"/>
        <v>41008</v>
      </c>
      <c r="AE11" s="21">
        <f t="shared" si="8"/>
        <v>41008</v>
      </c>
      <c r="AF11" s="21">
        <f t="shared" si="9"/>
        <v>41008</v>
      </c>
      <c r="AG11" s="21">
        <f t="shared" si="10"/>
        <v>41008</v>
      </c>
      <c r="AH11" s="21">
        <f t="shared" si="11"/>
        <v>41008</v>
      </c>
      <c r="AI11" s="21">
        <f t="shared" si="12"/>
        <v>41008</v>
      </c>
      <c r="AJ11" s="21">
        <f t="shared" si="13"/>
        <v>41008</v>
      </c>
      <c r="AK11" s="21">
        <f t="shared" si="14"/>
        <v>41008</v>
      </c>
      <c r="AL11" s="1"/>
      <c r="AM11" s="36" t="s">
        <v>52</v>
      </c>
      <c r="AN11" s="37" t="s">
        <v>26</v>
      </c>
    </row>
    <row r="12" spans="2:40" x14ac:dyDescent="0.25">
      <c r="B12" s="6" t="s">
        <v>9</v>
      </c>
      <c r="C12" s="7">
        <f>DATE(Y2,5,1)</f>
        <v>41030</v>
      </c>
      <c r="E12" s="1" t="s">
        <v>36</v>
      </c>
      <c r="F12" s="1" t="s">
        <v>36</v>
      </c>
      <c r="G12" s="1" t="s">
        <v>36</v>
      </c>
      <c r="H12" s="1" t="s">
        <v>36</v>
      </c>
      <c r="I12" s="1" t="s">
        <v>36</v>
      </c>
      <c r="J12" s="1" t="s">
        <v>36</v>
      </c>
      <c r="K12" s="1" t="s">
        <v>36</v>
      </c>
      <c r="L12" s="1" t="s">
        <v>36</v>
      </c>
      <c r="M12" s="1" t="s">
        <v>36</v>
      </c>
      <c r="N12" s="1" t="s">
        <v>36</v>
      </c>
      <c r="O12" s="1" t="s">
        <v>36</v>
      </c>
      <c r="P12" s="1" t="s">
        <v>36</v>
      </c>
      <c r="Q12" s="1" t="s">
        <v>36</v>
      </c>
      <c r="R12" s="1" t="s">
        <v>36</v>
      </c>
      <c r="S12" s="1" t="s">
        <v>36</v>
      </c>
      <c r="T12" s="1" t="s">
        <v>36</v>
      </c>
      <c r="U12" s="1"/>
      <c r="V12" s="21">
        <f t="shared" si="15"/>
        <v>41030</v>
      </c>
      <c r="W12" s="21">
        <f t="shared" si="0"/>
        <v>41030</v>
      </c>
      <c r="X12" s="21">
        <f t="shared" si="1"/>
        <v>41030</v>
      </c>
      <c r="Y12" s="21">
        <f t="shared" si="2"/>
        <v>41030</v>
      </c>
      <c r="Z12" s="21">
        <f t="shared" si="3"/>
        <v>41030</v>
      </c>
      <c r="AA12" s="21">
        <f t="shared" si="4"/>
        <v>41030</v>
      </c>
      <c r="AB12" s="21">
        <f t="shared" si="5"/>
        <v>41030</v>
      </c>
      <c r="AC12" s="21">
        <f t="shared" si="6"/>
        <v>41030</v>
      </c>
      <c r="AD12" s="21">
        <f t="shared" si="7"/>
        <v>41030</v>
      </c>
      <c r="AE12" s="21">
        <f t="shared" si="8"/>
        <v>41030</v>
      </c>
      <c r="AF12" s="21">
        <f t="shared" si="9"/>
        <v>41030</v>
      </c>
      <c r="AG12" s="21">
        <f t="shared" si="10"/>
        <v>41030</v>
      </c>
      <c r="AH12" s="21">
        <f t="shared" si="11"/>
        <v>41030</v>
      </c>
      <c r="AI12" s="21">
        <f t="shared" si="12"/>
        <v>41030</v>
      </c>
      <c r="AJ12" s="21">
        <f t="shared" si="13"/>
        <v>41030</v>
      </c>
      <c r="AK12" s="21">
        <f t="shared" si="14"/>
        <v>41030</v>
      </c>
      <c r="AL12" s="1"/>
      <c r="AM12" s="34" t="s">
        <v>54</v>
      </c>
      <c r="AN12" s="35" t="s">
        <v>27</v>
      </c>
    </row>
    <row r="13" spans="2:40" x14ac:dyDescent="0.25">
      <c r="B13" s="6" t="s">
        <v>10</v>
      </c>
      <c r="C13" s="7">
        <f>C10+39</f>
        <v>41046</v>
      </c>
      <c r="E13" s="1" t="s">
        <v>36</v>
      </c>
      <c r="F13" s="1" t="s">
        <v>36</v>
      </c>
      <c r="G13" s="1" t="s">
        <v>36</v>
      </c>
      <c r="H13" s="1" t="s">
        <v>36</v>
      </c>
      <c r="I13" s="1" t="s">
        <v>36</v>
      </c>
      <c r="J13" s="1" t="s">
        <v>36</v>
      </c>
      <c r="K13" s="1" t="s">
        <v>36</v>
      </c>
      <c r="L13" s="1" t="s">
        <v>36</v>
      </c>
      <c r="M13" s="1" t="s">
        <v>36</v>
      </c>
      <c r="N13" s="1" t="s">
        <v>36</v>
      </c>
      <c r="O13" s="1" t="s">
        <v>36</v>
      </c>
      <c r="P13" s="1" t="s">
        <v>36</v>
      </c>
      <c r="Q13" s="1" t="s">
        <v>36</v>
      </c>
      <c r="R13" s="1" t="s">
        <v>36</v>
      </c>
      <c r="S13" s="1" t="s">
        <v>36</v>
      </c>
      <c r="T13" s="1" t="s">
        <v>36</v>
      </c>
      <c r="U13" s="1"/>
      <c r="V13" s="21">
        <f t="shared" si="15"/>
        <v>41046</v>
      </c>
      <c r="W13" s="21">
        <f t="shared" si="0"/>
        <v>41046</v>
      </c>
      <c r="X13" s="21">
        <f t="shared" si="1"/>
        <v>41046</v>
      </c>
      <c r="Y13" s="21">
        <f t="shared" si="2"/>
        <v>41046</v>
      </c>
      <c r="Z13" s="21">
        <f t="shared" si="3"/>
        <v>41046</v>
      </c>
      <c r="AA13" s="21">
        <f t="shared" si="4"/>
        <v>41046</v>
      </c>
      <c r="AB13" s="21">
        <f t="shared" si="5"/>
        <v>41046</v>
      </c>
      <c r="AC13" s="21">
        <f t="shared" si="6"/>
        <v>41046</v>
      </c>
      <c r="AD13" s="21">
        <f t="shared" si="7"/>
        <v>41046</v>
      </c>
      <c r="AE13" s="21">
        <f t="shared" si="8"/>
        <v>41046</v>
      </c>
      <c r="AF13" s="21">
        <f t="shared" si="9"/>
        <v>41046</v>
      </c>
      <c r="AG13" s="21">
        <f t="shared" si="10"/>
        <v>41046</v>
      </c>
      <c r="AH13" s="21">
        <f t="shared" si="11"/>
        <v>41046</v>
      </c>
      <c r="AI13" s="21">
        <f t="shared" si="12"/>
        <v>41046</v>
      </c>
      <c r="AJ13" s="21">
        <f t="shared" si="13"/>
        <v>41046</v>
      </c>
      <c r="AK13" s="21">
        <f t="shared" si="14"/>
        <v>41046</v>
      </c>
      <c r="AL13" s="1"/>
      <c r="AM13" s="36" t="s">
        <v>41</v>
      </c>
      <c r="AN13" s="37" t="s">
        <v>28</v>
      </c>
    </row>
    <row r="14" spans="2:40" x14ac:dyDescent="0.25">
      <c r="B14" s="6" t="s">
        <v>11</v>
      </c>
      <c r="C14" s="7">
        <f>C10+49</f>
        <v>41056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2">
        <f t="shared" si="15"/>
        <v>0</v>
      </c>
      <c r="W14" s="22">
        <f t="shared" si="0"/>
        <v>0</v>
      </c>
      <c r="X14" s="22">
        <f t="shared" si="1"/>
        <v>0</v>
      </c>
      <c r="Y14" s="22">
        <f t="shared" si="2"/>
        <v>0</v>
      </c>
      <c r="Z14" s="22">
        <f t="shared" si="3"/>
        <v>0</v>
      </c>
      <c r="AA14" s="22">
        <f t="shared" si="4"/>
        <v>0</v>
      </c>
      <c r="AB14" s="22">
        <f t="shared" si="5"/>
        <v>0</v>
      </c>
      <c r="AC14" s="22">
        <f t="shared" si="6"/>
        <v>0</v>
      </c>
      <c r="AD14" s="22">
        <f t="shared" si="7"/>
        <v>0</v>
      </c>
      <c r="AE14" s="22">
        <f t="shared" si="8"/>
        <v>0</v>
      </c>
      <c r="AF14" s="22">
        <f t="shared" si="9"/>
        <v>0</v>
      </c>
      <c r="AG14" s="22">
        <f t="shared" si="10"/>
        <v>0</v>
      </c>
      <c r="AH14" s="22">
        <f t="shared" si="11"/>
        <v>0</v>
      </c>
      <c r="AI14" s="22">
        <f t="shared" si="12"/>
        <v>0</v>
      </c>
      <c r="AJ14" s="22">
        <f t="shared" si="13"/>
        <v>0</v>
      </c>
      <c r="AK14" s="22">
        <f t="shared" si="14"/>
        <v>0</v>
      </c>
      <c r="AL14" s="2"/>
      <c r="AM14" s="34" t="s">
        <v>43</v>
      </c>
      <c r="AN14" s="35" t="s">
        <v>29</v>
      </c>
    </row>
    <row r="15" spans="2:40" x14ac:dyDescent="0.25">
      <c r="B15" s="6" t="s">
        <v>12</v>
      </c>
      <c r="C15" s="7">
        <f>C10+50</f>
        <v>41057</v>
      </c>
      <c r="E15" s="1" t="s">
        <v>36</v>
      </c>
      <c r="F15" s="1" t="s">
        <v>36</v>
      </c>
      <c r="G15" s="1" t="s">
        <v>36</v>
      </c>
      <c r="H15" s="1" t="s">
        <v>36</v>
      </c>
      <c r="I15" s="1" t="s">
        <v>36</v>
      </c>
      <c r="J15" s="1" t="s">
        <v>36</v>
      </c>
      <c r="K15" s="1" t="s">
        <v>36</v>
      </c>
      <c r="L15" s="1" t="s">
        <v>36</v>
      </c>
      <c r="M15" s="1" t="s">
        <v>36</v>
      </c>
      <c r="N15" s="1" t="s">
        <v>36</v>
      </c>
      <c r="O15" s="1" t="s">
        <v>36</v>
      </c>
      <c r="P15" s="1" t="s">
        <v>36</v>
      </c>
      <c r="Q15" s="1" t="s">
        <v>36</v>
      </c>
      <c r="R15" s="1" t="s">
        <v>36</v>
      </c>
      <c r="S15" s="1" t="s">
        <v>36</v>
      </c>
      <c r="T15" s="1" t="s">
        <v>36</v>
      </c>
      <c r="U15" s="1"/>
      <c r="V15" s="21">
        <f t="shared" si="15"/>
        <v>41057</v>
      </c>
      <c r="W15" s="21">
        <f t="shared" si="0"/>
        <v>41057</v>
      </c>
      <c r="X15" s="21">
        <f t="shared" si="1"/>
        <v>41057</v>
      </c>
      <c r="Y15" s="21">
        <f t="shared" si="2"/>
        <v>41057</v>
      </c>
      <c r="Z15" s="21">
        <f t="shared" si="3"/>
        <v>41057</v>
      </c>
      <c r="AA15" s="21">
        <f t="shared" si="4"/>
        <v>41057</v>
      </c>
      <c r="AB15" s="21">
        <f t="shared" si="5"/>
        <v>41057</v>
      </c>
      <c r="AC15" s="21">
        <f t="shared" si="6"/>
        <v>41057</v>
      </c>
      <c r="AD15" s="21">
        <f t="shared" si="7"/>
        <v>41057</v>
      </c>
      <c r="AE15" s="21">
        <f t="shared" si="8"/>
        <v>41057</v>
      </c>
      <c r="AF15" s="21">
        <f t="shared" si="9"/>
        <v>41057</v>
      </c>
      <c r="AG15" s="21">
        <f t="shared" si="10"/>
        <v>41057</v>
      </c>
      <c r="AH15" s="21">
        <f t="shared" si="11"/>
        <v>41057</v>
      </c>
      <c r="AI15" s="21">
        <f t="shared" si="12"/>
        <v>41057</v>
      </c>
      <c r="AJ15" s="21">
        <f t="shared" si="13"/>
        <v>41057</v>
      </c>
      <c r="AK15" s="21">
        <f t="shared" si="14"/>
        <v>41057</v>
      </c>
      <c r="AL15" s="1"/>
      <c r="AM15" s="36" t="s">
        <v>45</v>
      </c>
      <c r="AN15" s="37" t="s">
        <v>30</v>
      </c>
    </row>
    <row r="16" spans="2:40" ht="17.25" x14ac:dyDescent="0.25">
      <c r="B16" s="6" t="s">
        <v>13</v>
      </c>
      <c r="C16" s="7">
        <f>C10+60</f>
        <v>41067</v>
      </c>
      <c r="E16" s="1" t="s">
        <v>36</v>
      </c>
      <c r="F16" s="1" t="s">
        <v>36</v>
      </c>
      <c r="G16" s="1"/>
      <c r="H16" s="1"/>
      <c r="I16" s="1"/>
      <c r="J16" s="1"/>
      <c r="K16" s="1" t="s">
        <v>36</v>
      </c>
      <c r="L16" s="1"/>
      <c r="M16" s="1"/>
      <c r="N16" s="1" t="s">
        <v>36</v>
      </c>
      <c r="O16" s="1" t="s">
        <v>36</v>
      </c>
      <c r="P16" s="1" t="s">
        <v>36</v>
      </c>
      <c r="Q16" s="3"/>
      <c r="R16" s="1"/>
      <c r="S16" s="1"/>
      <c r="T16" s="3"/>
      <c r="U16" s="3"/>
      <c r="V16" s="21">
        <f t="shared" si="15"/>
        <v>41067</v>
      </c>
      <c r="W16" s="21">
        <f t="shared" si="0"/>
        <v>41067</v>
      </c>
      <c r="X16" s="21">
        <f t="shared" si="1"/>
        <v>0</v>
      </c>
      <c r="Y16" s="21">
        <f t="shared" si="2"/>
        <v>0</v>
      </c>
      <c r="Z16" s="21">
        <f t="shared" si="3"/>
        <v>0</v>
      </c>
      <c r="AA16" s="21">
        <f t="shared" si="4"/>
        <v>0</v>
      </c>
      <c r="AB16" s="21">
        <f t="shared" si="5"/>
        <v>41067</v>
      </c>
      <c r="AC16" s="21">
        <f t="shared" si="6"/>
        <v>0</v>
      </c>
      <c r="AD16" s="21">
        <f t="shared" si="7"/>
        <v>0</v>
      </c>
      <c r="AE16" s="21">
        <f t="shared" si="8"/>
        <v>41067</v>
      </c>
      <c r="AF16" s="21">
        <f t="shared" si="9"/>
        <v>41067</v>
      </c>
      <c r="AG16" s="21">
        <f t="shared" si="10"/>
        <v>41067</v>
      </c>
      <c r="AH16" s="21">
        <f t="shared" si="11"/>
        <v>0</v>
      </c>
      <c r="AI16" s="21">
        <f t="shared" si="12"/>
        <v>0</v>
      </c>
      <c r="AJ16" s="21">
        <f t="shared" si="13"/>
        <v>0</v>
      </c>
      <c r="AK16" s="21">
        <f t="shared" si="14"/>
        <v>0</v>
      </c>
      <c r="AL16" s="3"/>
      <c r="AM16" s="34" t="s">
        <v>47</v>
      </c>
      <c r="AN16" s="35" t="s">
        <v>31</v>
      </c>
    </row>
    <row r="17" spans="2:40" x14ac:dyDescent="0.25">
      <c r="B17" s="6" t="s">
        <v>14</v>
      </c>
      <c r="C17" s="7">
        <f>DATE(Y2,8,15)</f>
        <v>41136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 t="s">
        <v>36</v>
      </c>
      <c r="Q17" s="1"/>
      <c r="R17" s="1"/>
      <c r="S17" s="1"/>
      <c r="T17" s="1"/>
      <c r="U17" s="1"/>
      <c r="V17" s="21">
        <f t="shared" si="15"/>
        <v>0</v>
      </c>
      <c r="W17" s="21">
        <f t="shared" si="0"/>
        <v>0</v>
      </c>
      <c r="X17" s="21">
        <f t="shared" si="1"/>
        <v>0</v>
      </c>
      <c r="Y17" s="21">
        <f t="shared" si="2"/>
        <v>0</v>
      </c>
      <c r="Z17" s="21">
        <f t="shared" si="3"/>
        <v>0</v>
      </c>
      <c r="AA17" s="21">
        <f t="shared" si="4"/>
        <v>0</v>
      </c>
      <c r="AB17" s="21">
        <f t="shared" si="5"/>
        <v>0</v>
      </c>
      <c r="AC17" s="21">
        <f t="shared" si="6"/>
        <v>0</v>
      </c>
      <c r="AD17" s="21">
        <f t="shared" si="7"/>
        <v>0</v>
      </c>
      <c r="AE17" s="21">
        <f t="shared" si="8"/>
        <v>0</v>
      </c>
      <c r="AF17" s="21">
        <f t="shared" si="9"/>
        <v>0</v>
      </c>
      <c r="AG17" s="21">
        <f t="shared" si="10"/>
        <v>41136</v>
      </c>
      <c r="AH17" s="21">
        <f t="shared" si="11"/>
        <v>0</v>
      </c>
      <c r="AI17" s="21">
        <f t="shared" si="12"/>
        <v>0</v>
      </c>
      <c r="AJ17" s="21">
        <f t="shared" si="13"/>
        <v>0</v>
      </c>
      <c r="AK17" s="21">
        <f t="shared" si="14"/>
        <v>0</v>
      </c>
      <c r="AL17" s="1"/>
      <c r="AM17" s="36" t="s">
        <v>49</v>
      </c>
      <c r="AN17" s="37" t="s">
        <v>32</v>
      </c>
    </row>
    <row r="18" spans="2:40" x14ac:dyDescent="0.25">
      <c r="B18" s="6" t="s">
        <v>62</v>
      </c>
      <c r="C18" s="7">
        <f>DATE(Y2,10,3)</f>
        <v>41185</v>
      </c>
      <c r="E18" s="1" t="s">
        <v>36</v>
      </c>
      <c r="F18" s="1" t="s">
        <v>36</v>
      </c>
      <c r="G18" s="1" t="s">
        <v>36</v>
      </c>
      <c r="H18" s="1" t="s">
        <v>36</v>
      </c>
      <c r="I18" s="1" t="s">
        <v>36</v>
      </c>
      <c r="J18" s="1" t="s">
        <v>36</v>
      </c>
      <c r="K18" s="1" t="s">
        <v>36</v>
      </c>
      <c r="L18" s="1" t="s">
        <v>36</v>
      </c>
      <c r="M18" s="1" t="s">
        <v>36</v>
      </c>
      <c r="N18" s="1" t="s">
        <v>36</v>
      </c>
      <c r="O18" s="1" t="s">
        <v>36</v>
      </c>
      <c r="P18" s="1" t="s">
        <v>36</v>
      </c>
      <c r="Q18" s="1" t="s">
        <v>36</v>
      </c>
      <c r="R18" s="1" t="s">
        <v>36</v>
      </c>
      <c r="S18" s="1" t="s">
        <v>36</v>
      </c>
      <c r="T18" s="1" t="s">
        <v>36</v>
      </c>
      <c r="U18" s="1"/>
      <c r="V18" s="21">
        <f t="shared" si="15"/>
        <v>41185</v>
      </c>
      <c r="W18" s="21">
        <f t="shared" si="0"/>
        <v>41185</v>
      </c>
      <c r="X18" s="21">
        <f t="shared" si="1"/>
        <v>41185</v>
      </c>
      <c r="Y18" s="21">
        <f t="shared" si="2"/>
        <v>41185</v>
      </c>
      <c r="Z18" s="21">
        <f t="shared" si="3"/>
        <v>41185</v>
      </c>
      <c r="AA18" s="21">
        <f t="shared" si="4"/>
        <v>41185</v>
      </c>
      <c r="AB18" s="21">
        <f t="shared" si="5"/>
        <v>41185</v>
      </c>
      <c r="AC18" s="21">
        <f t="shared" si="6"/>
        <v>41185</v>
      </c>
      <c r="AD18" s="21">
        <f t="shared" si="7"/>
        <v>41185</v>
      </c>
      <c r="AE18" s="21">
        <f t="shared" si="8"/>
        <v>41185</v>
      </c>
      <c r="AF18" s="21">
        <f t="shared" si="9"/>
        <v>41185</v>
      </c>
      <c r="AG18" s="21">
        <f t="shared" si="10"/>
        <v>41185</v>
      </c>
      <c r="AH18" s="21">
        <f t="shared" si="11"/>
        <v>41185</v>
      </c>
      <c r="AI18" s="21">
        <f t="shared" si="12"/>
        <v>41185</v>
      </c>
      <c r="AJ18" s="21">
        <f t="shared" si="13"/>
        <v>41185</v>
      </c>
      <c r="AK18" s="21">
        <f t="shared" si="14"/>
        <v>41185</v>
      </c>
      <c r="AL18" s="1"/>
      <c r="AM18" s="34" t="s">
        <v>51</v>
      </c>
      <c r="AN18" s="35" t="s">
        <v>33</v>
      </c>
    </row>
    <row r="19" spans="2:40" x14ac:dyDescent="0.25">
      <c r="B19" s="6" t="s">
        <v>15</v>
      </c>
      <c r="C19" s="7">
        <f>DATE(Y2,10,31)</f>
        <v>41213</v>
      </c>
      <c r="E19" s="1"/>
      <c r="F19" s="1"/>
      <c r="G19" s="1"/>
      <c r="H19" s="1" t="s">
        <v>36</v>
      </c>
      <c r="I19" s="1"/>
      <c r="J19" s="1"/>
      <c r="K19" s="1"/>
      <c r="L19" s="1" t="s">
        <v>36</v>
      </c>
      <c r="M19" s="1"/>
      <c r="N19" s="1"/>
      <c r="O19" s="1"/>
      <c r="P19" s="1"/>
      <c r="Q19" s="1" t="s">
        <v>36</v>
      </c>
      <c r="R19" s="1" t="s">
        <v>36</v>
      </c>
      <c r="S19" s="1"/>
      <c r="T19" s="1" t="s">
        <v>36</v>
      </c>
      <c r="U19" s="1"/>
      <c r="V19" s="21">
        <f t="shared" si="15"/>
        <v>0</v>
      </c>
      <c r="W19" s="21">
        <f t="shared" si="0"/>
        <v>0</v>
      </c>
      <c r="X19" s="21">
        <f t="shared" si="1"/>
        <v>0</v>
      </c>
      <c r="Y19" s="21">
        <f t="shared" si="2"/>
        <v>41213</v>
      </c>
      <c r="Z19" s="21">
        <f t="shared" si="3"/>
        <v>0</v>
      </c>
      <c r="AA19" s="21">
        <f t="shared" si="4"/>
        <v>0</v>
      </c>
      <c r="AB19" s="21">
        <f t="shared" si="5"/>
        <v>0</v>
      </c>
      <c r="AC19" s="21">
        <f t="shared" si="6"/>
        <v>41213</v>
      </c>
      <c r="AD19" s="21">
        <f t="shared" si="7"/>
        <v>0</v>
      </c>
      <c r="AE19" s="21">
        <f t="shared" si="8"/>
        <v>0</v>
      </c>
      <c r="AF19" s="21">
        <f t="shared" si="9"/>
        <v>0</v>
      </c>
      <c r="AG19" s="21">
        <f t="shared" si="10"/>
        <v>0</v>
      </c>
      <c r="AH19" s="21">
        <f t="shared" si="11"/>
        <v>41213</v>
      </c>
      <c r="AI19" s="21">
        <f t="shared" si="12"/>
        <v>41213</v>
      </c>
      <c r="AJ19" s="21">
        <f t="shared" si="13"/>
        <v>0</v>
      </c>
      <c r="AK19" s="21">
        <f t="shared" si="14"/>
        <v>41213</v>
      </c>
      <c r="AL19" s="1"/>
      <c r="AM19" s="36" t="s">
        <v>53</v>
      </c>
      <c r="AN19" s="37" t="s">
        <v>34</v>
      </c>
    </row>
    <row r="20" spans="2:40" x14ac:dyDescent="0.25">
      <c r="B20" s="6" t="s">
        <v>16</v>
      </c>
      <c r="C20" s="7">
        <f>DATE(Y2,11,1)</f>
        <v>41214</v>
      </c>
      <c r="E20" s="1" t="s">
        <v>36</v>
      </c>
      <c r="F20" s="1" t="s">
        <v>36</v>
      </c>
      <c r="G20" s="1"/>
      <c r="H20" s="1"/>
      <c r="I20" s="1"/>
      <c r="J20" s="1"/>
      <c r="K20" s="1"/>
      <c r="L20" s="1"/>
      <c r="M20" s="1"/>
      <c r="N20" s="1" t="s">
        <v>36</v>
      </c>
      <c r="O20" s="1" t="s">
        <v>36</v>
      </c>
      <c r="P20" s="1" t="s">
        <v>36</v>
      </c>
      <c r="Q20" s="1"/>
      <c r="R20" s="1"/>
      <c r="S20" s="1"/>
      <c r="T20" s="1"/>
      <c r="U20" s="1"/>
      <c r="V20" s="21">
        <f t="shared" si="15"/>
        <v>41214</v>
      </c>
      <c r="W20" s="21">
        <f t="shared" si="0"/>
        <v>41214</v>
      </c>
      <c r="X20" s="21">
        <f t="shared" si="1"/>
        <v>0</v>
      </c>
      <c r="Y20" s="21">
        <f t="shared" si="2"/>
        <v>0</v>
      </c>
      <c r="Z20" s="21">
        <f t="shared" si="3"/>
        <v>0</v>
      </c>
      <c r="AA20" s="21">
        <f t="shared" si="4"/>
        <v>0</v>
      </c>
      <c r="AB20" s="21">
        <f t="shared" si="5"/>
        <v>0</v>
      </c>
      <c r="AC20" s="21">
        <f t="shared" si="6"/>
        <v>0</v>
      </c>
      <c r="AD20" s="21">
        <f t="shared" si="7"/>
        <v>0</v>
      </c>
      <c r="AE20" s="21">
        <f t="shared" si="8"/>
        <v>41214</v>
      </c>
      <c r="AF20" s="21">
        <f t="shared" si="9"/>
        <v>41214</v>
      </c>
      <c r="AG20" s="21">
        <f t="shared" si="10"/>
        <v>41214</v>
      </c>
      <c r="AH20" s="21">
        <f t="shared" si="11"/>
        <v>0</v>
      </c>
      <c r="AI20" s="21">
        <f t="shared" si="12"/>
        <v>0</v>
      </c>
      <c r="AJ20" s="21">
        <f t="shared" si="13"/>
        <v>0</v>
      </c>
      <c r="AK20" s="21">
        <f t="shared" si="14"/>
        <v>0</v>
      </c>
      <c r="AL20" s="1"/>
      <c r="AM20" s="34" t="s">
        <v>55</v>
      </c>
      <c r="AN20" s="35" t="s">
        <v>35</v>
      </c>
    </row>
    <row r="21" spans="2:40" x14ac:dyDescent="0.25">
      <c r="B21" s="6" t="s">
        <v>17</v>
      </c>
      <c r="C21" s="7">
        <f>DATE(Y2,12,25)-WEEKDAY(DATE(Y2,12,25),2)-4*7-4</f>
        <v>41234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 t="s">
        <v>36</v>
      </c>
      <c r="R21" s="1"/>
      <c r="S21" s="1"/>
      <c r="T21" s="1"/>
      <c r="U21" s="1"/>
      <c r="V21" s="21">
        <f t="shared" si="15"/>
        <v>0</v>
      </c>
      <c r="W21" s="21">
        <f t="shared" si="0"/>
        <v>0</v>
      </c>
      <c r="X21" s="21">
        <f t="shared" si="1"/>
        <v>0</v>
      </c>
      <c r="Y21" s="21">
        <f t="shared" si="2"/>
        <v>0</v>
      </c>
      <c r="Z21" s="21">
        <f t="shared" si="3"/>
        <v>0</v>
      </c>
      <c r="AA21" s="21">
        <f t="shared" si="4"/>
        <v>0</v>
      </c>
      <c r="AB21" s="21">
        <f t="shared" si="5"/>
        <v>0</v>
      </c>
      <c r="AC21" s="21">
        <f t="shared" si="6"/>
        <v>0</v>
      </c>
      <c r="AD21" s="21">
        <f t="shared" si="7"/>
        <v>0</v>
      </c>
      <c r="AE21" s="21">
        <f t="shared" si="8"/>
        <v>0</v>
      </c>
      <c r="AF21" s="21">
        <f t="shared" si="9"/>
        <v>0</v>
      </c>
      <c r="AG21" s="21">
        <f t="shared" si="10"/>
        <v>0</v>
      </c>
      <c r="AH21" s="21">
        <f t="shared" si="11"/>
        <v>41234</v>
      </c>
      <c r="AI21" s="21">
        <f t="shared" si="12"/>
        <v>0</v>
      </c>
      <c r="AJ21" s="21">
        <f t="shared" si="13"/>
        <v>0</v>
      </c>
      <c r="AK21" s="21">
        <f t="shared" si="14"/>
        <v>0</v>
      </c>
      <c r="AL21" s="1"/>
    </row>
    <row r="22" spans="2:40" x14ac:dyDescent="0.25">
      <c r="B22" s="6" t="s">
        <v>18</v>
      </c>
      <c r="C22" s="7">
        <f>DATE(Y2,12,24)</f>
        <v>41267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2">
        <f t="shared" si="15"/>
        <v>0</v>
      </c>
      <c r="W22" s="22">
        <f t="shared" si="0"/>
        <v>0</v>
      </c>
      <c r="X22" s="22">
        <f t="shared" si="1"/>
        <v>0</v>
      </c>
      <c r="Y22" s="22">
        <f t="shared" si="2"/>
        <v>0</v>
      </c>
      <c r="Z22" s="22">
        <f t="shared" si="3"/>
        <v>0</v>
      </c>
      <c r="AA22" s="22">
        <f t="shared" si="4"/>
        <v>0</v>
      </c>
      <c r="AB22" s="22">
        <f t="shared" si="5"/>
        <v>0</v>
      </c>
      <c r="AC22" s="22">
        <f t="shared" si="6"/>
        <v>0</v>
      </c>
      <c r="AD22" s="22">
        <f t="shared" si="7"/>
        <v>0</v>
      </c>
      <c r="AE22" s="22">
        <f t="shared" si="8"/>
        <v>0</v>
      </c>
      <c r="AF22" s="22">
        <f t="shared" si="9"/>
        <v>0</v>
      </c>
      <c r="AG22" s="22">
        <f t="shared" si="10"/>
        <v>0</v>
      </c>
      <c r="AH22" s="22">
        <f t="shared" si="11"/>
        <v>0</v>
      </c>
      <c r="AI22" s="22">
        <f t="shared" si="12"/>
        <v>0</v>
      </c>
      <c r="AJ22" s="22">
        <f t="shared" si="13"/>
        <v>0</v>
      </c>
      <c r="AK22" s="22">
        <f t="shared" si="14"/>
        <v>0</v>
      </c>
      <c r="AL22" s="2"/>
    </row>
    <row r="23" spans="2:40" x14ac:dyDescent="0.25">
      <c r="B23" s="6" t="s">
        <v>19</v>
      </c>
      <c r="C23" s="7">
        <f>DATE(Y2,12,25)</f>
        <v>41268</v>
      </c>
      <c r="E23" s="1" t="s">
        <v>36</v>
      </c>
      <c r="F23" s="1" t="s">
        <v>36</v>
      </c>
      <c r="G23" s="1" t="s">
        <v>36</v>
      </c>
      <c r="H23" s="1" t="s">
        <v>36</v>
      </c>
      <c r="I23" s="1" t="s">
        <v>36</v>
      </c>
      <c r="J23" s="1" t="s">
        <v>36</v>
      </c>
      <c r="K23" s="1" t="s">
        <v>36</v>
      </c>
      <c r="L23" s="1" t="s">
        <v>36</v>
      </c>
      <c r="M23" s="1" t="s">
        <v>36</v>
      </c>
      <c r="N23" s="1" t="s">
        <v>36</v>
      </c>
      <c r="O23" s="1" t="s">
        <v>36</v>
      </c>
      <c r="P23" s="1" t="s">
        <v>36</v>
      </c>
      <c r="Q23" s="1" t="s">
        <v>36</v>
      </c>
      <c r="R23" s="1" t="s">
        <v>36</v>
      </c>
      <c r="S23" s="1" t="s">
        <v>36</v>
      </c>
      <c r="T23" s="1" t="s">
        <v>36</v>
      </c>
      <c r="U23" s="1"/>
      <c r="V23" s="21">
        <f t="shared" si="15"/>
        <v>41268</v>
      </c>
      <c r="W23" s="21">
        <f t="shared" si="0"/>
        <v>41268</v>
      </c>
      <c r="X23" s="21">
        <f t="shared" si="1"/>
        <v>41268</v>
      </c>
      <c r="Y23" s="21">
        <f t="shared" si="2"/>
        <v>41268</v>
      </c>
      <c r="Z23" s="21">
        <f t="shared" si="3"/>
        <v>41268</v>
      </c>
      <c r="AA23" s="21">
        <f t="shared" si="4"/>
        <v>41268</v>
      </c>
      <c r="AB23" s="21">
        <f t="shared" si="5"/>
        <v>41268</v>
      </c>
      <c r="AC23" s="21">
        <f t="shared" si="6"/>
        <v>41268</v>
      </c>
      <c r="AD23" s="21">
        <f t="shared" si="7"/>
        <v>41268</v>
      </c>
      <c r="AE23" s="21">
        <f t="shared" si="8"/>
        <v>41268</v>
      </c>
      <c r="AF23" s="21">
        <f t="shared" si="9"/>
        <v>41268</v>
      </c>
      <c r="AG23" s="21">
        <f t="shared" si="10"/>
        <v>41268</v>
      </c>
      <c r="AH23" s="21">
        <f t="shared" si="11"/>
        <v>41268</v>
      </c>
      <c r="AI23" s="21">
        <f t="shared" si="12"/>
        <v>41268</v>
      </c>
      <c r="AJ23" s="21">
        <f t="shared" si="13"/>
        <v>41268</v>
      </c>
      <c r="AK23" s="21">
        <f t="shared" si="14"/>
        <v>41268</v>
      </c>
      <c r="AL23" s="1"/>
    </row>
    <row r="24" spans="2:40" ht="15.75" thickBot="1" x14ac:dyDescent="0.3">
      <c r="B24" s="6" t="s">
        <v>20</v>
      </c>
      <c r="C24" s="7">
        <f>DATE(Y2,12,26)</f>
        <v>41269</v>
      </c>
      <c r="E24" s="1" t="s">
        <v>36</v>
      </c>
      <c r="F24" s="1" t="s">
        <v>36</v>
      </c>
      <c r="G24" s="1" t="s">
        <v>36</v>
      </c>
      <c r="H24" s="1" t="s">
        <v>36</v>
      </c>
      <c r="I24" s="1" t="s">
        <v>36</v>
      </c>
      <c r="J24" s="1" t="s">
        <v>36</v>
      </c>
      <c r="K24" s="1" t="s">
        <v>36</v>
      </c>
      <c r="L24" s="1" t="s">
        <v>36</v>
      </c>
      <c r="M24" s="1" t="s">
        <v>36</v>
      </c>
      <c r="N24" s="1" t="s">
        <v>36</v>
      </c>
      <c r="O24" s="1" t="s">
        <v>36</v>
      </c>
      <c r="P24" s="1" t="s">
        <v>36</v>
      </c>
      <c r="Q24" s="1" t="s">
        <v>36</v>
      </c>
      <c r="R24" s="1" t="s">
        <v>36</v>
      </c>
      <c r="S24" s="1" t="s">
        <v>36</v>
      </c>
      <c r="T24" s="1" t="s">
        <v>36</v>
      </c>
      <c r="U24" s="1"/>
      <c r="V24" s="21">
        <f t="shared" si="15"/>
        <v>41269</v>
      </c>
      <c r="W24" s="21">
        <f t="shared" si="0"/>
        <v>41269</v>
      </c>
      <c r="X24" s="21">
        <f t="shared" si="1"/>
        <v>41269</v>
      </c>
      <c r="Y24" s="21">
        <f t="shared" si="2"/>
        <v>41269</v>
      </c>
      <c r="Z24" s="21">
        <f t="shared" si="3"/>
        <v>41269</v>
      </c>
      <c r="AA24" s="21">
        <f t="shared" si="4"/>
        <v>41269</v>
      </c>
      <c r="AB24" s="21">
        <f t="shared" si="5"/>
        <v>41269</v>
      </c>
      <c r="AC24" s="21">
        <f t="shared" si="6"/>
        <v>41269</v>
      </c>
      <c r="AD24" s="21">
        <f t="shared" si="7"/>
        <v>41269</v>
      </c>
      <c r="AE24" s="21">
        <f t="shared" si="8"/>
        <v>41269</v>
      </c>
      <c r="AF24" s="21">
        <f t="shared" si="9"/>
        <v>41269</v>
      </c>
      <c r="AG24" s="21">
        <f t="shared" si="10"/>
        <v>41269</v>
      </c>
      <c r="AH24" s="21">
        <f t="shared" si="11"/>
        <v>41269</v>
      </c>
      <c r="AI24" s="21">
        <f t="shared" si="12"/>
        <v>41269</v>
      </c>
      <c r="AJ24" s="21">
        <f t="shared" si="13"/>
        <v>41269</v>
      </c>
      <c r="AK24" s="21">
        <f t="shared" si="14"/>
        <v>41269</v>
      </c>
      <c r="AL24" s="1"/>
    </row>
    <row r="25" spans="2:40" ht="15.75" thickTop="1" x14ac:dyDescent="0.25">
      <c r="B25" s="9" t="s">
        <v>2</v>
      </c>
      <c r="C25" s="8">
        <f>DATE(Y2+1,1,1)</f>
        <v>41275</v>
      </c>
      <c r="D25" s="9"/>
      <c r="E25" s="10" t="s">
        <v>36</v>
      </c>
      <c r="F25" s="10" t="s">
        <v>36</v>
      </c>
      <c r="G25" s="10" t="s">
        <v>36</v>
      </c>
      <c r="H25" s="10" t="s">
        <v>36</v>
      </c>
      <c r="I25" s="10" t="s">
        <v>36</v>
      </c>
      <c r="J25" s="10" t="s">
        <v>36</v>
      </c>
      <c r="K25" s="10" t="s">
        <v>36</v>
      </c>
      <c r="L25" s="10" t="s">
        <v>36</v>
      </c>
      <c r="M25" s="10" t="s">
        <v>36</v>
      </c>
      <c r="N25" s="10" t="s">
        <v>36</v>
      </c>
      <c r="O25" s="10" t="s">
        <v>36</v>
      </c>
      <c r="P25" s="10" t="s">
        <v>36</v>
      </c>
      <c r="Q25" s="10" t="s">
        <v>36</v>
      </c>
      <c r="R25" s="10" t="s">
        <v>36</v>
      </c>
      <c r="S25" s="10" t="s">
        <v>36</v>
      </c>
      <c r="T25" s="10" t="s">
        <v>36</v>
      </c>
      <c r="U25" s="10"/>
      <c r="V25" s="23">
        <f t="shared" si="15"/>
        <v>41275</v>
      </c>
      <c r="W25" s="23">
        <f t="shared" si="0"/>
        <v>41275</v>
      </c>
      <c r="X25" s="23">
        <f t="shared" si="1"/>
        <v>41275</v>
      </c>
      <c r="Y25" s="23">
        <f t="shared" si="2"/>
        <v>41275</v>
      </c>
      <c r="Z25" s="23">
        <f t="shared" si="3"/>
        <v>41275</v>
      </c>
      <c r="AA25" s="23">
        <f t="shared" si="4"/>
        <v>41275</v>
      </c>
      <c r="AB25" s="23">
        <f t="shared" si="5"/>
        <v>41275</v>
      </c>
      <c r="AC25" s="23">
        <f t="shared" si="6"/>
        <v>41275</v>
      </c>
      <c r="AD25" s="23">
        <f t="shared" si="7"/>
        <v>41275</v>
      </c>
      <c r="AE25" s="23">
        <f t="shared" si="8"/>
        <v>41275</v>
      </c>
      <c r="AF25" s="23">
        <f t="shared" si="9"/>
        <v>41275</v>
      </c>
      <c r="AG25" s="23">
        <f t="shared" si="10"/>
        <v>41275</v>
      </c>
      <c r="AH25" s="23">
        <f t="shared" si="11"/>
        <v>41275</v>
      </c>
      <c r="AI25" s="23">
        <f t="shared" si="12"/>
        <v>41275</v>
      </c>
      <c r="AJ25" s="23">
        <f t="shared" si="13"/>
        <v>41275</v>
      </c>
      <c r="AK25" s="23">
        <f t="shared" si="14"/>
        <v>41275</v>
      </c>
      <c r="AL25" s="1"/>
    </row>
    <row r="26" spans="2:40" x14ac:dyDescent="0.25">
      <c r="B26" s="6" t="s">
        <v>3</v>
      </c>
      <c r="C26" s="7">
        <f>DATE(Y2+1,1,6)</f>
        <v>41280</v>
      </c>
      <c r="E26" s="1" t="s">
        <v>36</v>
      </c>
      <c r="F26" s="1" t="s">
        <v>36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 t="s">
        <v>36</v>
      </c>
      <c r="S26" s="1"/>
      <c r="T26" s="1"/>
      <c r="U26" s="1"/>
      <c r="V26" s="21">
        <f t="shared" si="15"/>
        <v>41280</v>
      </c>
      <c r="W26" s="21">
        <f t="shared" si="0"/>
        <v>41280</v>
      </c>
      <c r="X26" s="21">
        <f t="shared" si="1"/>
        <v>0</v>
      </c>
      <c r="Y26" s="21">
        <f t="shared" si="2"/>
        <v>0</v>
      </c>
      <c r="Z26" s="21">
        <f t="shared" si="3"/>
        <v>0</v>
      </c>
      <c r="AA26" s="21">
        <f t="shared" si="4"/>
        <v>0</v>
      </c>
      <c r="AB26" s="21">
        <f t="shared" si="5"/>
        <v>0</v>
      </c>
      <c r="AC26" s="21">
        <f t="shared" si="6"/>
        <v>0</v>
      </c>
      <c r="AD26" s="21">
        <f t="shared" si="7"/>
        <v>0</v>
      </c>
      <c r="AE26" s="21">
        <f t="shared" si="8"/>
        <v>0</v>
      </c>
      <c r="AF26" s="21">
        <f t="shared" si="9"/>
        <v>0</v>
      </c>
      <c r="AG26" s="21">
        <f t="shared" si="10"/>
        <v>0</v>
      </c>
      <c r="AH26" s="21">
        <f t="shared" si="11"/>
        <v>0</v>
      </c>
      <c r="AI26" s="21">
        <f t="shared" si="12"/>
        <v>41280</v>
      </c>
      <c r="AJ26" s="21">
        <f t="shared" si="13"/>
        <v>0</v>
      </c>
      <c r="AK26" s="21">
        <f t="shared" si="14"/>
        <v>0</v>
      </c>
      <c r="AL26" s="1"/>
    </row>
    <row r="27" spans="2:40" x14ac:dyDescent="0.25">
      <c r="B27" s="6" t="s">
        <v>4</v>
      </c>
      <c r="C27" s="7">
        <f>C30-48</f>
        <v>41316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1">
        <f t="shared" si="15"/>
        <v>0</v>
      </c>
      <c r="W27" s="21">
        <f t="shared" si="0"/>
        <v>0</v>
      </c>
      <c r="X27" s="21">
        <f t="shared" si="1"/>
        <v>0</v>
      </c>
      <c r="Y27" s="21">
        <f t="shared" si="2"/>
        <v>0</v>
      </c>
      <c r="Z27" s="21">
        <f t="shared" si="3"/>
        <v>0</v>
      </c>
      <c r="AA27" s="21">
        <f t="shared" si="4"/>
        <v>0</v>
      </c>
      <c r="AB27" s="21">
        <f t="shared" si="5"/>
        <v>0</v>
      </c>
      <c r="AC27" s="21">
        <f t="shared" si="6"/>
        <v>0</v>
      </c>
      <c r="AD27" s="21">
        <f t="shared" si="7"/>
        <v>0</v>
      </c>
      <c r="AE27" s="21">
        <f t="shared" si="8"/>
        <v>0</v>
      </c>
      <c r="AF27" s="21">
        <f t="shared" si="9"/>
        <v>0</v>
      </c>
      <c r="AG27" s="21">
        <f t="shared" si="10"/>
        <v>0</v>
      </c>
      <c r="AH27" s="21">
        <f t="shared" si="11"/>
        <v>0</v>
      </c>
      <c r="AI27" s="21">
        <f t="shared" si="12"/>
        <v>0</v>
      </c>
      <c r="AJ27" s="21">
        <f t="shared" si="13"/>
        <v>0</v>
      </c>
      <c r="AK27" s="21">
        <f t="shared" si="14"/>
        <v>0</v>
      </c>
      <c r="AL27" s="2"/>
    </row>
    <row r="28" spans="2:40" x14ac:dyDescent="0.25">
      <c r="B28" s="6" t="s">
        <v>5</v>
      </c>
      <c r="C28" s="7">
        <f>C30-46</f>
        <v>41318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1">
        <f t="shared" si="15"/>
        <v>0</v>
      </c>
      <c r="W28" s="21">
        <f t="shared" si="0"/>
        <v>0</v>
      </c>
      <c r="X28" s="21">
        <f t="shared" si="1"/>
        <v>0</v>
      </c>
      <c r="Y28" s="21">
        <f t="shared" si="2"/>
        <v>0</v>
      </c>
      <c r="Z28" s="21">
        <f t="shared" si="3"/>
        <v>0</v>
      </c>
      <c r="AA28" s="21">
        <f t="shared" si="4"/>
        <v>0</v>
      </c>
      <c r="AB28" s="21">
        <f t="shared" si="5"/>
        <v>0</v>
      </c>
      <c r="AC28" s="21">
        <f t="shared" si="6"/>
        <v>0</v>
      </c>
      <c r="AD28" s="21">
        <f t="shared" si="7"/>
        <v>0</v>
      </c>
      <c r="AE28" s="21">
        <f t="shared" si="8"/>
        <v>0</v>
      </c>
      <c r="AF28" s="21">
        <f t="shared" si="9"/>
        <v>0</v>
      </c>
      <c r="AG28" s="21">
        <f t="shared" si="10"/>
        <v>0</v>
      </c>
      <c r="AH28" s="21">
        <f t="shared" si="11"/>
        <v>0</v>
      </c>
      <c r="AI28" s="21">
        <f t="shared" si="12"/>
        <v>0</v>
      </c>
      <c r="AJ28" s="21">
        <f t="shared" si="13"/>
        <v>0</v>
      </c>
      <c r="AK28" s="21">
        <f t="shared" si="14"/>
        <v>0</v>
      </c>
      <c r="AL28" s="2"/>
    </row>
    <row r="29" spans="2:40" x14ac:dyDescent="0.25">
      <c r="B29" s="6" t="s">
        <v>6</v>
      </c>
      <c r="C29" s="7">
        <f>C30-2</f>
        <v>41362</v>
      </c>
      <c r="E29" s="1" t="s">
        <v>36</v>
      </c>
      <c r="F29" s="1" t="s">
        <v>36</v>
      </c>
      <c r="G29" s="1" t="s">
        <v>36</v>
      </c>
      <c r="H29" s="1" t="s">
        <v>36</v>
      </c>
      <c r="I29" s="1" t="s">
        <v>36</v>
      </c>
      <c r="J29" s="1" t="s">
        <v>36</v>
      </c>
      <c r="K29" s="1" t="s">
        <v>36</v>
      </c>
      <c r="L29" s="1" t="s">
        <v>36</v>
      </c>
      <c r="M29" s="1" t="s">
        <v>36</v>
      </c>
      <c r="N29" s="1" t="s">
        <v>36</v>
      </c>
      <c r="O29" s="1" t="s">
        <v>36</v>
      </c>
      <c r="P29" s="1" t="s">
        <v>36</v>
      </c>
      <c r="Q29" s="1" t="s">
        <v>36</v>
      </c>
      <c r="R29" s="1" t="s">
        <v>36</v>
      </c>
      <c r="S29" s="1" t="s">
        <v>36</v>
      </c>
      <c r="T29" s="1" t="s">
        <v>36</v>
      </c>
      <c r="U29" s="1"/>
      <c r="V29" s="21">
        <f t="shared" si="15"/>
        <v>41362</v>
      </c>
      <c r="W29" s="21">
        <f t="shared" si="0"/>
        <v>41362</v>
      </c>
      <c r="X29" s="21">
        <f t="shared" si="1"/>
        <v>41362</v>
      </c>
      <c r="Y29" s="21">
        <f t="shared" si="2"/>
        <v>41362</v>
      </c>
      <c r="Z29" s="21">
        <f t="shared" si="3"/>
        <v>41362</v>
      </c>
      <c r="AA29" s="21">
        <f t="shared" si="4"/>
        <v>41362</v>
      </c>
      <c r="AB29" s="21">
        <f t="shared" si="5"/>
        <v>41362</v>
      </c>
      <c r="AC29" s="21">
        <f t="shared" si="6"/>
        <v>41362</v>
      </c>
      <c r="AD29" s="21">
        <f t="shared" si="7"/>
        <v>41362</v>
      </c>
      <c r="AE29" s="21">
        <f t="shared" si="8"/>
        <v>41362</v>
      </c>
      <c r="AF29" s="21">
        <f t="shared" si="9"/>
        <v>41362</v>
      </c>
      <c r="AG29" s="21">
        <f t="shared" si="10"/>
        <v>41362</v>
      </c>
      <c r="AH29" s="21">
        <f t="shared" si="11"/>
        <v>41362</v>
      </c>
      <c r="AI29" s="21">
        <f t="shared" si="12"/>
        <v>41362</v>
      </c>
      <c r="AJ29" s="21">
        <f t="shared" si="13"/>
        <v>41362</v>
      </c>
      <c r="AK29" s="21">
        <f t="shared" si="14"/>
        <v>41362</v>
      </c>
      <c r="AL29" s="1"/>
    </row>
    <row r="30" spans="2:40" x14ac:dyDescent="0.25">
      <c r="B30" s="6" t="s">
        <v>7</v>
      </c>
      <c r="C30" s="11">
        <f>DOLLAR((DAY(MINUTE((Y2+1)/38)/2+55)&amp;".4."&amp;(Y2+1))/7,)*7-6</f>
        <v>41364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1">
        <f t="shared" si="15"/>
        <v>0</v>
      </c>
      <c r="W30" s="21">
        <f t="shared" si="0"/>
        <v>0</v>
      </c>
      <c r="X30" s="21">
        <f t="shared" si="1"/>
        <v>0</v>
      </c>
      <c r="Y30" s="21">
        <f t="shared" si="2"/>
        <v>0</v>
      </c>
      <c r="Z30" s="21">
        <f t="shared" si="3"/>
        <v>0</v>
      </c>
      <c r="AA30" s="21">
        <f t="shared" si="4"/>
        <v>0</v>
      </c>
      <c r="AB30" s="21">
        <f t="shared" si="5"/>
        <v>0</v>
      </c>
      <c r="AC30" s="21">
        <f t="shared" si="6"/>
        <v>0</v>
      </c>
      <c r="AD30" s="21">
        <f t="shared" si="7"/>
        <v>0</v>
      </c>
      <c r="AE30" s="21">
        <f t="shared" si="8"/>
        <v>0</v>
      </c>
      <c r="AF30" s="21">
        <f t="shared" si="9"/>
        <v>0</v>
      </c>
      <c r="AG30" s="21">
        <f t="shared" si="10"/>
        <v>0</v>
      </c>
      <c r="AH30" s="21">
        <f t="shared" si="11"/>
        <v>0</v>
      </c>
      <c r="AI30" s="21">
        <f t="shared" si="12"/>
        <v>0</v>
      </c>
      <c r="AJ30" s="21">
        <f t="shared" si="13"/>
        <v>0</v>
      </c>
      <c r="AK30" s="21">
        <f t="shared" si="14"/>
        <v>0</v>
      </c>
      <c r="AL30" s="2"/>
    </row>
    <row r="31" spans="2:40" x14ac:dyDescent="0.25">
      <c r="B31" s="6" t="s">
        <v>8</v>
      </c>
      <c r="C31" s="7">
        <f>C30+1</f>
        <v>41365</v>
      </c>
      <c r="E31" s="1" t="s">
        <v>36</v>
      </c>
      <c r="F31" s="1" t="s">
        <v>36</v>
      </c>
      <c r="G31" s="1" t="s">
        <v>36</v>
      </c>
      <c r="H31" s="1" t="s">
        <v>36</v>
      </c>
      <c r="I31" s="1" t="s">
        <v>36</v>
      </c>
      <c r="J31" s="1" t="s">
        <v>36</v>
      </c>
      <c r="K31" s="1" t="s">
        <v>36</v>
      </c>
      <c r="L31" s="1" t="s">
        <v>36</v>
      </c>
      <c r="M31" s="1" t="s">
        <v>36</v>
      </c>
      <c r="N31" s="1" t="s">
        <v>36</v>
      </c>
      <c r="O31" s="1" t="s">
        <v>36</v>
      </c>
      <c r="P31" s="1" t="s">
        <v>36</v>
      </c>
      <c r="Q31" s="1" t="s">
        <v>36</v>
      </c>
      <c r="R31" s="1" t="s">
        <v>36</v>
      </c>
      <c r="S31" s="1" t="s">
        <v>36</v>
      </c>
      <c r="T31" s="1" t="s">
        <v>36</v>
      </c>
      <c r="U31" s="1"/>
      <c r="V31" s="21">
        <f t="shared" si="15"/>
        <v>41365</v>
      </c>
      <c r="W31" s="21">
        <f t="shared" si="0"/>
        <v>41365</v>
      </c>
      <c r="X31" s="21">
        <f t="shared" si="1"/>
        <v>41365</v>
      </c>
      <c r="Y31" s="21">
        <f t="shared" si="2"/>
        <v>41365</v>
      </c>
      <c r="Z31" s="21">
        <f t="shared" si="3"/>
        <v>41365</v>
      </c>
      <c r="AA31" s="21">
        <f t="shared" si="4"/>
        <v>41365</v>
      </c>
      <c r="AB31" s="21">
        <f t="shared" si="5"/>
        <v>41365</v>
      </c>
      <c r="AC31" s="21">
        <f t="shared" si="6"/>
        <v>41365</v>
      </c>
      <c r="AD31" s="21">
        <f t="shared" si="7"/>
        <v>41365</v>
      </c>
      <c r="AE31" s="21">
        <f t="shared" si="8"/>
        <v>41365</v>
      </c>
      <c r="AF31" s="21">
        <f t="shared" si="9"/>
        <v>41365</v>
      </c>
      <c r="AG31" s="21">
        <f t="shared" si="10"/>
        <v>41365</v>
      </c>
      <c r="AH31" s="21">
        <f t="shared" si="11"/>
        <v>41365</v>
      </c>
      <c r="AI31" s="21">
        <f t="shared" si="12"/>
        <v>41365</v>
      </c>
      <c r="AJ31" s="21">
        <f t="shared" si="13"/>
        <v>41365</v>
      </c>
      <c r="AK31" s="21">
        <f t="shared" si="14"/>
        <v>41365</v>
      </c>
      <c r="AL31" s="1"/>
    </row>
    <row r="32" spans="2:40" x14ac:dyDescent="0.25">
      <c r="B32" s="6" t="s">
        <v>9</v>
      </c>
      <c r="C32" s="7">
        <f>DATE(Y2+1,5,1)</f>
        <v>41395</v>
      </c>
      <c r="E32" s="1" t="s">
        <v>36</v>
      </c>
      <c r="F32" s="1" t="s">
        <v>36</v>
      </c>
      <c r="G32" s="1" t="s">
        <v>36</v>
      </c>
      <c r="H32" s="1" t="s">
        <v>36</v>
      </c>
      <c r="I32" s="1" t="s">
        <v>36</v>
      </c>
      <c r="J32" s="1" t="s">
        <v>36</v>
      </c>
      <c r="K32" s="1" t="s">
        <v>36</v>
      </c>
      <c r="L32" s="1" t="s">
        <v>36</v>
      </c>
      <c r="M32" s="1" t="s">
        <v>36</v>
      </c>
      <c r="N32" s="1" t="s">
        <v>36</v>
      </c>
      <c r="O32" s="1" t="s">
        <v>36</v>
      </c>
      <c r="P32" s="1" t="s">
        <v>36</v>
      </c>
      <c r="Q32" s="1" t="s">
        <v>36</v>
      </c>
      <c r="R32" s="1" t="s">
        <v>36</v>
      </c>
      <c r="S32" s="1" t="s">
        <v>36</v>
      </c>
      <c r="T32" s="1" t="s">
        <v>36</v>
      </c>
      <c r="U32" s="1"/>
      <c r="V32" s="21">
        <f t="shared" si="15"/>
        <v>41395</v>
      </c>
      <c r="W32" s="21">
        <f t="shared" si="0"/>
        <v>41395</v>
      </c>
      <c r="X32" s="21">
        <f t="shared" si="1"/>
        <v>41395</v>
      </c>
      <c r="Y32" s="21">
        <f t="shared" si="2"/>
        <v>41395</v>
      </c>
      <c r="Z32" s="21">
        <f t="shared" si="3"/>
        <v>41395</v>
      </c>
      <c r="AA32" s="21">
        <f t="shared" si="4"/>
        <v>41395</v>
      </c>
      <c r="AB32" s="21">
        <f t="shared" si="5"/>
        <v>41395</v>
      </c>
      <c r="AC32" s="21">
        <f t="shared" si="6"/>
        <v>41395</v>
      </c>
      <c r="AD32" s="21">
        <f t="shared" si="7"/>
        <v>41395</v>
      </c>
      <c r="AE32" s="21">
        <f t="shared" si="8"/>
        <v>41395</v>
      </c>
      <c r="AF32" s="21">
        <f t="shared" si="9"/>
        <v>41395</v>
      </c>
      <c r="AG32" s="21">
        <f t="shared" si="10"/>
        <v>41395</v>
      </c>
      <c r="AH32" s="21">
        <f t="shared" si="11"/>
        <v>41395</v>
      </c>
      <c r="AI32" s="21">
        <f t="shared" si="12"/>
        <v>41395</v>
      </c>
      <c r="AJ32" s="21">
        <f t="shared" si="13"/>
        <v>41395</v>
      </c>
      <c r="AK32" s="21">
        <f t="shared" si="14"/>
        <v>41395</v>
      </c>
      <c r="AL32" s="1"/>
    </row>
    <row r="33" spans="2:38" x14ac:dyDescent="0.25">
      <c r="B33" s="6" t="s">
        <v>10</v>
      </c>
      <c r="C33" s="7">
        <f>C30+39</f>
        <v>41403</v>
      </c>
      <c r="E33" s="1" t="s">
        <v>36</v>
      </c>
      <c r="F33" s="1" t="s">
        <v>36</v>
      </c>
      <c r="G33" s="1" t="s">
        <v>36</v>
      </c>
      <c r="H33" s="1" t="s">
        <v>36</v>
      </c>
      <c r="I33" s="1" t="s">
        <v>36</v>
      </c>
      <c r="J33" s="1" t="s">
        <v>36</v>
      </c>
      <c r="K33" s="1" t="s">
        <v>36</v>
      </c>
      <c r="L33" s="1" t="s">
        <v>36</v>
      </c>
      <c r="M33" s="1" t="s">
        <v>36</v>
      </c>
      <c r="N33" s="1" t="s">
        <v>36</v>
      </c>
      <c r="O33" s="1" t="s">
        <v>36</v>
      </c>
      <c r="P33" s="1" t="s">
        <v>36</v>
      </c>
      <c r="Q33" s="1" t="s">
        <v>36</v>
      </c>
      <c r="R33" s="1" t="s">
        <v>36</v>
      </c>
      <c r="S33" s="1" t="s">
        <v>36</v>
      </c>
      <c r="T33" s="1" t="s">
        <v>36</v>
      </c>
      <c r="U33" s="1"/>
      <c r="V33" s="21">
        <f t="shared" si="15"/>
        <v>41403</v>
      </c>
      <c r="W33" s="21">
        <f t="shared" si="0"/>
        <v>41403</v>
      </c>
      <c r="X33" s="21">
        <f t="shared" si="1"/>
        <v>41403</v>
      </c>
      <c r="Y33" s="21">
        <f t="shared" si="2"/>
        <v>41403</v>
      </c>
      <c r="Z33" s="21">
        <f t="shared" si="3"/>
        <v>41403</v>
      </c>
      <c r="AA33" s="21">
        <f t="shared" si="4"/>
        <v>41403</v>
      </c>
      <c r="AB33" s="21">
        <f t="shared" si="5"/>
        <v>41403</v>
      </c>
      <c r="AC33" s="21">
        <f t="shared" si="6"/>
        <v>41403</v>
      </c>
      <c r="AD33" s="21">
        <f t="shared" si="7"/>
        <v>41403</v>
      </c>
      <c r="AE33" s="21">
        <f t="shared" si="8"/>
        <v>41403</v>
      </c>
      <c r="AF33" s="21">
        <f t="shared" si="9"/>
        <v>41403</v>
      </c>
      <c r="AG33" s="21">
        <f t="shared" si="10"/>
        <v>41403</v>
      </c>
      <c r="AH33" s="21">
        <f t="shared" si="11"/>
        <v>41403</v>
      </c>
      <c r="AI33" s="21">
        <f t="shared" si="12"/>
        <v>41403</v>
      </c>
      <c r="AJ33" s="21">
        <f t="shared" si="13"/>
        <v>41403</v>
      </c>
      <c r="AK33" s="21">
        <f t="shared" si="14"/>
        <v>41403</v>
      </c>
      <c r="AL33" s="1"/>
    </row>
    <row r="34" spans="2:38" x14ac:dyDescent="0.25">
      <c r="B34" s="6" t="s">
        <v>11</v>
      </c>
      <c r="C34" s="7">
        <f>C30+49</f>
        <v>41413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1">
        <f t="shared" si="15"/>
        <v>0</v>
      </c>
      <c r="W34" s="21">
        <f t="shared" si="0"/>
        <v>0</v>
      </c>
      <c r="X34" s="21">
        <f t="shared" si="1"/>
        <v>0</v>
      </c>
      <c r="Y34" s="21">
        <f t="shared" si="2"/>
        <v>0</v>
      </c>
      <c r="Z34" s="21">
        <f t="shared" si="3"/>
        <v>0</v>
      </c>
      <c r="AA34" s="21">
        <f t="shared" si="4"/>
        <v>0</v>
      </c>
      <c r="AB34" s="21">
        <f t="shared" si="5"/>
        <v>0</v>
      </c>
      <c r="AC34" s="21">
        <f t="shared" si="6"/>
        <v>0</v>
      </c>
      <c r="AD34" s="21">
        <f t="shared" si="7"/>
        <v>0</v>
      </c>
      <c r="AE34" s="21">
        <f t="shared" si="8"/>
        <v>0</v>
      </c>
      <c r="AF34" s="21">
        <f t="shared" si="9"/>
        <v>0</v>
      </c>
      <c r="AG34" s="21">
        <f t="shared" si="10"/>
        <v>0</v>
      </c>
      <c r="AH34" s="21">
        <f t="shared" si="11"/>
        <v>0</v>
      </c>
      <c r="AI34" s="21">
        <f t="shared" si="12"/>
        <v>0</v>
      </c>
      <c r="AJ34" s="21">
        <f t="shared" si="13"/>
        <v>0</v>
      </c>
      <c r="AK34" s="21">
        <f t="shared" si="14"/>
        <v>0</v>
      </c>
      <c r="AL34" s="2"/>
    </row>
    <row r="35" spans="2:38" x14ac:dyDescent="0.25">
      <c r="B35" s="6" t="s">
        <v>12</v>
      </c>
      <c r="C35" s="7">
        <f>C30+50</f>
        <v>41414</v>
      </c>
      <c r="E35" s="1" t="s">
        <v>36</v>
      </c>
      <c r="F35" s="1" t="s">
        <v>36</v>
      </c>
      <c r="G35" s="1" t="s">
        <v>36</v>
      </c>
      <c r="H35" s="1" t="s">
        <v>36</v>
      </c>
      <c r="I35" s="1" t="s">
        <v>36</v>
      </c>
      <c r="J35" s="1" t="s">
        <v>36</v>
      </c>
      <c r="K35" s="1" t="s">
        <v>36</v>
      </c>
      <c r="L35" s="1" t="s">
        <v>36</v>
      </c>
      <c r="M35" s="1" t="s">
        <v>36</v>
      </c>
      <c r="N35" s="1" t="s">
        <v>36</v>
      </c>
      <c r="O35" s="1" t="s">
        <v>36</v>
      </c>
      <c r="P35" s="1" t="s">
        <v>36</v>
      </c>
      <c r="Q35" s="1" t="s">
        <v>36</v>
      </c>
      <c r="R35" s="1" t="s">
        <v>36</v>
      </c>
      <c r="S35" s="1" t="s">
        <v>36</v>
      </c>
      <c r="T35" s="1" t="s">
        <v>36</v>
      </c>
      <c r="U35" s="1"/>
      <c r="V35" s="21">
        <f t="shared" si="15"/>
        <v>41414</v>
      </c>
      <c r="W35" s="21">
        <f t="shared" si="0"/>
        <v>41414</v>
      </c>
      <c r="X35" s="21">
        <f t="shared" si="1"/>
        <v>41414</v>
      </c>
      <c r="Y35" s="21">
        <f t="shared" si="2"/>
        <v>41414</v>
      </c>
      <c r="Z35" s="21">
        <f t="shared" si="3"/>
        <v>41414</v>
      </c>
      <c r="AA35" s="21">
        <f t="shared" si="4"/>
        <v>41414</v>
      </c>
      <c r="AB35" s="21">
        <f t="shared" si="5"/>
        <v>41414</v>
      </c>
      <c r="AC35" s="21">
        <f t="shared" si="6"/>
        <v>41414</v>
      </c>
      <c r="AD35" s="21">
        <f t="shared" si="7"/>
        <v>41414</v>
      </c>
      <c r="AE35" s="21">
        <f t="shared" si="8"/>
        <v>41414</v>
      </c>
      <c r="AF35" s="21">
        <f t="shared" si="9"/>
        <v>41414</v>
      </c>
      <c r="AG35" s="21">
        <f t="shared" si="10"/>
        <v>41414</v>
      </c>
      <c r="AH35" s="21">
        <f t="shared" si="11"/>
        <v>41414</v>
      </c>
      <c r="AI35" s="21">
        <f t="shared" si="12"/>
        <v>41414</v>
      </c>
      <c r="AJ35" s="21">
        <f t="shared" si="13"/>
        <v>41414</v>
      </c>
      <c r="AK35" s="21">
        <f t="shared" si="14"/>
        <v>41414</v>
      </c>
      <c r="AL35" s="1"/>
    </row>
    <row r="36" spans="2:38" ht="17.25" x14ac:dyDescent="0.25">
      <c r="B36" s="6" t="s">
        <v>13</v>
      </c>
      <c r="C36" s="7">
        <f>C30+60</f>
        <v>41424</v>
      </c>
      <c r="E36" s="1" t="s">
        <v>36</v>
      </c>
      <c r="F36" s="1" t="s">
        <v>36</v>
      </c>
      <c r="G36" s="1"/>
      <c r="H36" s="1"/>
      <c r="I36" s="1"/>
      <c r="J36" s="1"/>
      <c r="K36" s="1" t="s">
        <v>36</v>
      </c>
      <c r="L36" s="1"/>
      <c r="M36" s="1"/>
      <c r="N36" s="1" t="s">
        <v>36</v>
      </c>
      <c r="O36" s="1" t="s">
        <v>36</v>
      </c>
      <c r="P36" s="1" t="s">
        <v>36</v>
      </c>
      <c r="Q36" s="3"/>
      <c r="R36" s="1"/>
      <c r="S36" s="1"/>
      <c r="T36" s="3"/>
      <c r="U36" s="3"/>
      <c r="V36" s="21">
        <f t="shared" si="15"/>
        <v>41424</v>
      </c>
      <c r="W36" s="21">
        <f t="shared" si="0"/>
        <v>41424</v>
      </c>
      <c r="X36" s="21">
        <f t="shared" si="1"/>
        <v>0</v>
      </c>
      <c r="Y36" s="21">
        <f t="shared" si="2"/>
        <v>0</v>
      </c>
      <c r="Z36" s="21">
        <f t="shared" si="3"/>
        <v>0</v>
      </c>
      <c r="AA36" s="21">
        <f t="shared" si="4"/>
        <v>0</v>
      </c>
      <c r="AB36" s="21">
        <f t="shared" si="5"/>
        <v>41424</v>
      </c>
      <c r="AC36" s="21">
        <f t="shared" si="6"/>
        <v>0</v>
      </c>
      <c r="AD36" s="21">
        <f t="shared" si="7"/>
        <v>0</v>
      </c>
      <c r="AE36" s="21">
        <f t="shared" si="8"/>
        <v>41424</v>
      </c>
      <c r="AF36" s="21">
        <f t="shared" si="9"/>
        <v>41424</v>
      </c>
      <c r="AG36" s="21">
        <f t="shared" si="10"/>
        <v>41424</v>
      </c>
      <c r="AH36" s="21">
        <f t="shared" si="11"/>
        <v>0</v>
      </c>
      <c r="AI36" s="21">
        <f t="shared" si="12"/>
        <v>0</v>
      </c>
      <c r="AJ36" s="21">
        <f t="shared" si="13"/>
        <v>0</v>
      </c>
      <c r="AK36" s="21">
        <f t="shared" si="14"/>
        <v>0</v>
      </c>
      <c r="AL36" s="3"/>
    </row>
    <row r="37" spans="2:38" x14ac:dyDescent="0.25">
      <c r="B37" s="6" t="s">
        <v>14</v>
      </c>
      <c r="C37" s="7">
        <f>DATE(Y2+1,8,15)</f>
        <v>41501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 t="s">
        <v>36</v>
      </c>
      <c r="Q37" s="1"/>
      <c r="R37" s="1"/>
      <c r="S37" s="1"/>
      <c r="T37" s="1"/>
      <c r="U37" s="1"/>
      <c r="V37" s="21">
        <f t="shared" si="15"/>
        <v>0</v>
      </c>
      <c r="W37" s="21">
        <f t="shared" si="0"/>
        <v>0</v>
      </c>
      <c r="X37" s="21">
        <f t="shared" si="1"/>
        <v>0</v>
      </c>
      <c r="Y37" s="21">
        <f t="shared" si="2"/>
        <v>0</v>
      </c>
      <c r="Z37" s="21">
        <f t="shared" si="3"/>
        <v>0</v>
      </c>
      <c r="AA37" s="21">
        <f t="shared" si="4"/>
        <v>0</v>
      </c>
      <c r="AB37" s="21">
        <f t="shared" si="5"/>
        <v>0</v>
      </c>
      <c r="AC37" s="21">
        <f t="shared" si="6"/>
        <v>0</v>
      </c>
      <c r="AD37" s="21">
        <f t="shared" si="7"/>
        <v>0</v>
      </c>
      <c r="AE37" s="21">
        <f t="shared" si="8"/>
        <v>0</v>
      </c>
      <c r="AF37" s="21">
        <f t="shared" si="9"/>
        <v>0</v>
      </c>
      <c r="AG37" s="21">
        <f t="shared" si="10"/>
        <v>41501</v>
      </c>
      <c r="AH37" s="21">
        <f t="shared" si="11"/>
        <v>0</v>
      </c>
      <c r="AI37" s="21">
        <f t="shared" si="12"/>
        <v>0</v>
      </c>
      <c r="AJ37" s="21">
        <f t="shared" si="13"/>
        <v>0</v>
      </c>
      <c r="AK37" s="21">
        <f t="shared" si="14"/>
        <v>0</v>
      </c>
      <c r="AL37" s="1"/>
    </row>
    <row r="38" spans="2:38" x14ac:dyDescent="0.25">
      <c r="B38" s="6" t="s">
        <v>62</v>
      </c>
      <c r="C38" s="7">
        <f>DATE(Y2+1,10,3)</f>
        <v>41550</v>
      </c>
      <c r="E38" s="1" t="s">
        <v>36</v>
      </c>
      <c r="F38" s="1" t="s">
        <v>36</v>
      </c>
      <c r="G38" s="1" t="s">
        <v>36</v>
      </c>
      <c r="H38" s="1" t="s">
        <v>36</v>
      </c>
      <c r="I38" s="1" t="s">
        <v>36</v>
      </c>
      <c r="J38" s="1" t="s">
        <v>36</v>
      </c>
      <c r="K38" s="1" t="s">
        <v>36</v>
      </c>
      <c r="L38" s="1" t="s">
        <v>36</v>
      </c>
      <c r="M38" s="1" t="s">
        <v>36</v>
      </c>
      <c r="N38" s="1" t="s">
        <v>36</v>
      </c>
      <c r="O38" s="1" t="s">
        <v>36</v>
      </c>
      <c r="P38" s="1" t="s">
        <v>36</v>
      </c>
      <c r="Q38" s="1" t="s">
        <v>36</v>
      </c>
      <c r="R38" s="1" t="s">
        <v>36</v>
      </c>
      <c r="S38" s="1" t="s">
        <v>36</v>
      </c>
      <c r="T38" s="1" t="s">
        <v>36</v>
      </c>
      <c r="U38" s="1"/>
      <c r="V38" s="21">
        <f t="shared" si="15"/>
        <v>41550</v>
      </c>
      <c r="W38" s="21">
        <f t="shared" si="0"/>
        <v>41550</v>
      </c>
      <c r="X38" s="21">
        <f t="shared" si="1"/>
        <v>41550</v>
      </c>
      <c r="Y38" s="21">
        <f t="shared" si="2"/>
        <v>41550</v>
      </c>
      <c r="Z38" s="21">
        <f t="shared" si="3"/>
        <v>41550</v>
      </c>
      <c r="AA38" s="21">
        <f t="shared" si="4"/>
        <v>41550</v>
      </c>
      <c r="AB38" s="21">
        <f t="shared" si="5"/>
        <v>41550</v>
      </c>
      <c r="AC38" s="21">
        <f t="shared" si="6"/>
        <v>41550</v>
      </c>
      <c r="AD38" s="21">
        <f t="shared" si="7"/>
        <v>41550</v>
      </c>
      <c r="AE38" s="21">
        <f t="shared" si="8"/>
        <v>41550</v>
      </c>
      <c r="AF38" s="21">
        <f t="shared" si="9"/>
        <v>41550</v>
      </c>
      <c r="AG38" s="21">
        <f t="shared" si="10"/>
        <v>41550</v>
      </c>
      <c r="AH38" s="21">
        <f t="shared" si="11"/>
        <v>41550</v>
      </c>
      <c r="AI38" s="21">
        <f t="shared" si="12"/>
        <v>41550</v>
      </c>
      <c r="AJ38" s="21">
        <f t="shared" si="13"/>
        <v>41550</v>
      </c>
      <c r="AK38" s="21">
        <f t="shared" si="14"/>
        <v>41550</v>
      </c>
      <c r="AL38" s="1"/>
    </row>
    <row r="39" spans="2:38" x14ac:dyDescent="0.25">
      <c r="B39" s="6" t="s">
        <v>15</v>
      </c>
      <c r="C39" s="7">
        <f>DATE(Y2+1,10,31)</f>
        <v>41578</v>
      </c>
      <c r="E39" s="1"/>
      <c r="F39" s="1"/>
      <c r="G39" s="1"/>
      <c r="H39" s="1" t="s">
        <v>36</v>
      </c>
      <c r="I39" s="1"/>
      <c r="J39" s="1"/>
      <c r="K39" s="1"/>
      <c r="L39" s="1" t="s">
        <v>36</v>
      </c>
      <c r="M39" s="1"/>
      <c r="N39" s="1"/>
      <c r="O39" s="1"/>
      <c r="P39" s="1"/>
      <c r="Q39" s="1" t="s">
        <v>36</v>
      </c>
      <c r="R39" s="1" t="s">
        <v>36</v>
      </c>
      <c r="S39" s="1"/>
      <c r="T39" s="1" t="s">
        <v>36</v>
      </c>
      <c r="U39" s="1"/>
      <c r="V39" s="21">
        <f t="shared" si="15"/>
        <v>0</v>
      </c>
      <c r="W39" s="21">
        <f t="shared" si="0"/>
        <v>0</v>
      </c>
      <c r="X39" s="21">
        <f t="shared" si="1"/>
        <v>0</v>
      </c>
      <c r="Y39" s="21">
        <f t="shared" si="2"/>
        <v>41578</v>
      </c>
      <c r="Z39" s="21">
        <f t="shared" si="3"/>
        <v>0</v>
      </c>
      <c r="AA39" s="21">
        <f t="shared" si="4"/>
        <v>0</v>
      </c>
      <c r="AB39" s="21">
        <f t="shared" si="5"/>
        <v>0</v>
      </c>
      <c r="AC39" s="21">
        <f t="shared" si="6"/>
        <v>41578</v>
      </c>
      <c r="AD39" s="21">
        <f t="shared" si="7"/>
        <v>0</v>
      </c>
      <c r="AE39" s="21">
        <f t="shared" si="8"/>
        <v>0</v>
      </c>
      <c r="AF39" s="21">
        <f t="shared" si="9"/>
        <v>0</v>
      </c>
      <c r="AG39" s="21">
        <f t="shared" si="10"/>
        <v>0</v>
      </c>
      <c r="AH39" s="21">
        <f t="shared" si="11"/>
        <v>41578</v>
      </c>
      <c r="AI39" s="21">
        <f t="shared" si="12"/>
        <v>41578</v>
      </c>
      <c r="AJ39" s="21">
        <f t="shared" si="13"/>
        <v>0</v>
      </c>
      <c r="AK39" s="21">
        <f t="shared" si="14"/>
        <v>41578</v>
      </c>
      <c r="AL39" s="1"/>
    </row>
    <row r="40" spans="2:38" x14ac:dyDescent="0.25">
      <c r="B40" s="6" t="s">
        <v>16</v>
      </c>
      <c r="C40" s="7">
        <f>DATE(Y2+1,11,1)</f>
        <v>41579</v>
      </c>
      <c r="E40" s="1" t="s">
        <v>36</v>
      </c>
      <c r="F40" s="1" t="s">
        <v>36</v>
      </c>
      <c r="G40" s="1"/>
      <c r="H40" s="1"/>
      <c r="I40" s="1"/>
      <c r="J40" s="1"/>
      <c r="K40" s="1"/>
      <c r="L40" s="1"/>
      <c r="M40" s="1"/>
      <c r="N40" s="1" t="s">
        <v>36</v>
      </c>
      <c r="O40" s="1" t="s">
        <v>36</v>
      </c>
      <c r="P40" s="1" t="s">
        <v>36</v>
      </c>
      <c r="Q40" s="1"/>
      <c r="R40" s="1"/>
      <c r="S40" s="1"/>
      <c r="T40" s="1"/>
      <c r="U40" s="1"/>
      <c r="V40" s="21">
        <f t="shared" si="15"/>
        <v>41579</v>
      </c>
      <c r="W40" s="21">
        <f t="shared" si="0"/>
        <v>41579</v>
      </c>
      <c r="X40" s="21">
        <f t="shared" si="1"/>
        <v>0</v>
      </c>
      <c r="Y40" s="21">
        <f t="shared" si="2"/>
        <v>0</v>
      </c>
      <c r="Z40" s="21">
        <f t="shared" si="3"/>
        <v>0</v>
      </c>
      <c r="AA40" s="21">
        <f t="shared" si="4"/>
        <v>0</v>
      </c>
      <c r="AB40" s="21">
        <f t="shared" si="5"/>
        <v>0</v>
      </c>
      <c r="AC40" s="21">
        <f t="shared" si="6"/>
        <v>0</v>
      </c>
      <c r="AD40" s="21">
        <f t="shared" si="7"/>
        <v>0</v>
      </c>
      <c r="AE40" s="21">
        <f t="shared" si="8"/>
        <v>41579</v>
      </c>
      <c r="AF40" s="21">
        <f t="shared" si="9"/>
        <v>41579</v>
      </c>
      <c r="AG40" s="21">
        <f t="shared" si="10"/>
        <v>41579</v>
      </c>
      <c r="AH40" s="21">
        <f t="shared" si="11"/>
        <v>0</v>
      </c>
      <c r="AI40" s="21">
        <f t="shared" si="12"/>
        <v>0</v>
      </c>
      <c r="AJ40" s="21">
        <f t="shared" si="13"/>
        <v>0</v>
      </c>
      <c r="AK40" s="21">
        <f t="shared" si="14"/>
        <v>0</v>
      </c>
      <c r="AL40" s="1"/>
    </row>
    <row r="41" spans="2:38" x14ac:dyDescent="0.25">
      <c r="B41" s="6" t="s">
        <v>17</v>
      </c>
      <c r="C41" s="7">
        <f>DATE(Y2+1,12,25)-WEEKDAY(DATE(Y2,12,25),2)-4*7-4</f>
        <v>41599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 t="s">
        <v>36</v>
      </c>
      <c r="R41" s="1"/>
      <c r="S41" s="1"/>
      <c r="T41" s="1"/>
      <c r="U41" s="1"/>
      <c r="V41" s="21">
        <f t="shared" si="15"/>
        <v>0</v>
      </c>
      <c r="W41" s="21">
        <f t="shared" si="0"/>
        <v>0</v>
      </c>
      <c r="X41" s="21">
        <f t="shared" si="1"/>
        <v>0</v>
      </c>
      <c r="Y41" s="21">
        <f t="shared" si="2"/>
        <v>0</v>
      </c>
      <c r="Z41" s="21">
        <f t="shared" si="3"/>
        <v>0</v>
      </c>
      <c r="AA41" s="21">
        <f t="shared" si="4"/>
        <v>0</v>
      </c>
      <c r="AB41" s="21">
        <f t="shared" si="5"/>
        <v>0</v>
      </c>
      <c r="AC41" s="21">
        <f t="shared" si="6"/>
        <v>0</v>
      </c>
      <c r="AD41" s="21">
        <f t="shared" si="7"/>
        <v>0</v>
      </c>
      <c r="AE41" s="21">
        <f t="shared" si="8"/>
        <v>0</v>
      </c>
      <c r="AF41" s="21">
        <f t="shared" si="9"/>
        <v>0</v>
      </c>
      <c r="AG41" s="21">
        <f t="shared" si="10"/>
        <v>0</v>
      </c>
      <c r="AH41" s="21">
        <f t="shared" si="11"/>
        <v>41599</v>
      </c>
      <c r="AI41" s="21">
        <f t="shared" si="12"/>
        <v>0</v>
      </c>
      <c r="AJ41" s="21">
        <f t="shared" si="13"/>
        <v>0</v>
      </c>
      <c r="AK41" s="21">
        <f t="shared" si="14"/>
        <v>0</v>
      </c>
      <c r="AL41" s="1"/>
    </row>
    <row r="42" spans="2:38" x14ac:dyDescent="0.25">
      <c r="B42" s="6" t="s">
        <v>18</v>
      </c>
      <c r="C42" s="7">
        <f>DATE(Y2+1,12,24)</f>
        <v>41632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1">
        <f t="shared" si="15"/>
        <v>0</v>
      </c>
      <c r="W42" s="21">
        <f t="shared" si="0"/>
        <v>0</v>
      </c>
      <c r="X42" s="21">
        <f t="shared" si="1"/>
        <v>0</v>
      </c>
      <c r="Y42" s="21">
        <f t="shared" si="2"/>
        <v>0</v>
      </c>
      <c r="Z42" s="21">
        <f t="shared" si="3"/>
        <v>0</v>
      </c>
      <c r="AA42" s="21">
        <f t="shared" si="4"/>
        <v>0</v>
      </c>
      <c r="AB42" s="21">
        <f t="shared" si="5"/>
        <v>0</v>
      </c>
      <c r="AC42" s="21">
        <f t="shared" si="6"/>
        <v>0</v>
      </c>
      <c r="AD42" s="21">
        <f t="shared" si="7"/>
        <v>0</v>
      </c>
      <c r="AE42" s="21">
        <f t="shared" si="8"/>
        <v>0</v>
      </c>
      <c r="AF42" s="21">
        <f t="shared" si="9"/>
        <v>0</v>
      </c>
      <c r="AG42" s="21">
        <f t="shared" si="10"/>
        <v>0</v>
      </c>
      <c r="AH42" s="21">
        <f t="shared" si="11"/>
        <v>0</v>
      </c>
      <c r="AI42" s="21">
        <f t="shared" si="12"/>
        <v>0</v>
      </c>
      <c r="AJ42" s="21">
        <f t="shared" si="13"/>
        <v>0</v>
      </c>
      <c r="AK42" s="21">
        <f t="shared" si="14"/>
        <v>0</v>
      </c>
      <c r="AL42" s="2"/>
    </row>
    <row r="43" spans="2:38" x14ac:dyDescent="0.25">
      <c r="B43" s="6" t="s">
        <v>19</v>
      </c>
      <c r="C43" s="7">
        <f>DATE(Y2+1,12,25)</f>
        <v>41633</v>
      </c>
      <c r="E43" s="1" t="s">
        <v>36</v>
      </c>
      <c r="F43" s="1" t="s">
        <v>36</v>
      </c>
      <c r="G43" s="1" t="s">
        <v>36</v>
      </c>
      <c r="H43" s="1" t="s">
        <v>36</v>
      </c>
      <c r="I43" s="1" t="s">
        <v>36</v>
      </c>
      <c r="J43" s="1" t="s">
        <v>36</v>
      </c>
      <c r="K43" s="1" t="s">
        <v>36</v>
      </c>
      <c r="L43" s="1" t="s">
        <v>36</v>
      </c>
      <c r="M43" s="1" t="s">
        <v>36</v>
      </c>
      <c r="N43" s="1" t="s">
        <v>36</v>
      </c>
      <c r="O43" s="1" t="s">
        <v>36</v>
      </c>
      <c r="P43" s="1" t="s">
        <v>36</v>
      </c>
      <c r="Q43" s="1" t="s">
        <v>36</v>
      </c>
      <c r="R43" s="1" t="s">
        <v>36</v>
      </c>
      <c r="S43" s="1" t="s">
        <v>36</v>
      </c>
      <c r="T43" s="1" t="s">
        <v>36</v>
      </c>
      <c r="U43" s="1"/>
      <c r="V43" s="21">
        <f t="shared" si="15"/>
        <v>41633</v>
      </c>
      <c r="W43" s="21">
        <f t="shared" si="0"/>
        <v>41633</v>
      </c>
      <c r="X43" s="21">
        <f t="shared" si="1"/>
        <v>41633</v>
      </c>
      <c r="Y43" s="21">
        <f t="shared" si="2"/>
        <v>41633</v>
      </c>
      <c r="Z43" s="21">
        <f t="shared" si="3"/>
        <v>41633</v>
      </c>
      <c r="AA43" s="21">
        <f t="shared" si="4"/>
        <v>41633</v>
      </c>
      <c r="AB43" s="21">
        <f t="shared" si="5"/>
        <v>41633</v>
      </c>
      <c r="AC43" s="21">
        <f t="shared" si="6"/>
        <v>41633</v>
      </c>
      <c r="AD43" s="21">
        <f t="shared" si="7"/>
        <v>41633</v>
      </c>
      <c r="AE43" s="21">
        <f t="shared" si="8"/>
        <v>41633</v>
      </c>
      <c r="AF43" s="21">
        <f t="shared" si="9"/>
        <v>41633</v>
      </c>
      <c r="AG43" s="21">
        <f t="shared" si="10"/>
        <v>41633</v>
      </c>
      <c r="AH43" s="21">
        <f t="shared" si="11"/>
        <v>41633</v>
      </c>
      <c r="AI43" s="21">
        <f t="shared" si="12"/>
        <v>41633</v>
      </c>
      <c r="AJ43" s="21">
        <f t="shared" si="13"/>
        <v>41633</v>
      </c>
      <c r="AK43" s="21">
        <f t="shared" si="14"/>
        <v>41633</v>
      </c>
      <c r="AL43" s="1"/>
    </row>
    <row r="44" spans="2:38" x14ac:dyDescent="0.25">
      <c r="B44" s="6" t="s">
        <v>20</v>
      </c>
      <c r="C44" s="7">
        <f>DATE(Y2+1,12,26)</f>
        <v>41634</v>
      </c>
      <c r="E44" s="1" t="s">
        <v>36</v>
      </c>
      <c r="F44" s="1" t="s">
        <v>36</v>
      </c>
      <c r="G44" s="1" t="s">
        <v>36</v>
      </c>
      <c r="H44" s="1" t="s">
        <v>36</v>
      </c>
      <c r="I44" s="1" t="s">
        <v>36</v>
      </c>
      <c r="J44" s="1" t="s">
        <v>36</v>
      </c>
      <c r="K44" s="1" t="s">
        <v>36</v>
      </c>
      <c r="L44" s="1" t="s">
        <v>36</v>
      </c>
      <c r="M44" s="1" t="s">
        <v>36</v>
      </c>
      <c r="N44" s="1" t="s">
        <v>36</v>
      </c>
      <c r="O44" s="1" t="s">
        <v>36</v>
      </c>
      <c r="P44" s="1" t="s">
        <v>36</v>
      </c>
      <c r="Q44" s="1" t="s">
        <v>36</v>
      </c>
      <c r="R44" s="1" t="s">
        <v>36</v>
      </c>
      <c r="S44" s="1" t="s">
        <v>36</v>
      </c>
      <c r="T44" s="1" t="s">
        <v>36</v>
      </c>
      <c r="U44" s="1"/>
      <c r="V44" s="21">
        <f t="shared" si="15"/>
        <v>41634</v>
      </c>
      <c r="W44" s="21">
        <f t="shared" si="0"/>
        <v>41634</v>
      </c>
      <c r="X44" s="21">
        <f t="shared" si="1"/>
        <v>41634</v>
      </c>
      <c r="Y44" s="21">
        <f t="shared" si="2"/>
        <v>41634</v>
      </c>
      <c r="Z44" s="21">
        <f t="shared" si="3"/>
        <v>41634</v>
      </c>
      <c r="AA44" s="21">
        <f t="shared" si="4"/>
        <v>41634</v>
      </c>
      <c r="AB44" s="21">
        <f t="shared" si="5"/>
        <v>41634</v>
      </c>
      <c r="AC44" s="21">
        <f t="shared" si="6"/>
        <v>41634</v>
      </c>
      <c r="AD44" s="21">
        <f t="shared" si="7"/>
        <v>41634</v>
      </c>
      <c r="AE44" s="21">
        <f t="shared" si="8"/>
        <v>41634</v>
      </c>
      <c r="AF44" s="21">
        <f t="shared" si="9"/>
        <v>41634</v>
      </c>
      <c r="AG44" s="21">
        <f t="shared" si="10"/>
        <v>41634</v>
      </c>
      <c r="AH44" s="21">
        <f t="shared" si="11"/>
        <v>41634</v>
      </c>
      <c r="AI44" s="21">
        <f t="shared" si="12"/>
        <v>41634</v>
      </c>
      <c r="AJ44" s="21">
        <f t="shared" si="13"/>
        <v>41634</v>
      </c>
      <c r="AK44" s="21">
        <f t="shared" si="14"/>
        <v>41634</v>
      </c>
      <c r="AL44" s="1"/>
    </row>
    <row r="46" spans="2:38" x14ac:dyDescent="0.25">
      <c r="B46" s="6" t="s">
        <v>38</v>
      </c>
    </row>
    <row r="47" spans="2:38" x14ac:dyDescent="0.25">
      <c r="B47" s="6" t="s">
        <v>39</v>
      </c>
    </row>
    <row r="48" spans="2:38" x14ac:dyDescent="0.25">
      <c r="B48" s="6" t="s">
        <v>90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3" name="Spinner 3">
              <controlPr defaultSize="0" autoPict="0">
                <anchor moveWithCells="1" sizeWithCells="1">
                  <from>
                    <xdr:col>25</xdr:col>
                    <xdr:colOff>0</xdr:colOff>
                    <xdr:row>1</xdr:row>
                    <xdr:rowOff>0</xdr:rowOff>
                  </from>
                  <to>
                    <xdr:col>26</xdr:col>
                    <xdr:colOff>0</xdr:colOff>
                    <xdr:row>2</xdr:row>
                    <xdr:rowOff>0</xdr:rowOff>
                  </to>
                </anchor>
              </controlPr>
            </control>
          </mc:Choice>
        </mc:AlternateContent>
      </controls>
    </mc:Choice>
  </mc:AlternateContent>
  <tableParts count="1"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B2:AP18"/>
  <sheetViews>
    <sheetView showGridLines="0" zoomScaleNormal="100" workbookViewId="0">
      <pane ySplit="6" topLeftCell="A7" activePane="bottomLeft" state="frozen"/>
      <selection activeCell="L4" sqref="L4"/>
      <selection pane="bottomLeft" activeCell="A7" sqref="A7"/>
    </sheetView>
  </sheetViews>
  <sheetFormatPr baseColWidth="10" defaultRowHeight="15" x14ac:dyDescent="0.25"/>
  <cols>
    <col min="1" max="1" width="2.7109375" style="4" customWidth="1"/>
    <col min="2" max="2" width="21.85546875" style="4" customWidth="1"/>
    <col min="3" max="3" width="19.5703125" style="4" customWidth="1"/>
    <col min="4" max="4" width="15.7109375" style="4" customWidth="1"/>
    <col min="5" max="5" width="9.7109375" style="4" customWidth="1"/>
    <col min="6" max="6" width="15.7109375" style="4" customWidth="1"/>
    <col min="7" max="7" width="6.7109375" style="4" customWidth="1"/>
    <col min="8" max="9" width="15.7109375" style="4" customWidth="1"/>
    <col min="10" max="10" width="8" style="4" customWidth="1"/>
    <col min="11" max="11" width="4.5703125" style="4" bestFit="1" customWidth="1"/>
    <col min="12" max="42" width="3.7109375" style="4" customWidth="1"/>
    <col min="43" max="16384" width="11.42578125" style="4"/>
  </cols>
  <sheetData>
    <row r="2" spans="2:42" ht="23.25" x14ac:dyDescent="0.35">
      <c r="B2" s="60" t="s">
        <v>80</v>
      </c>
      <c r="C2" s="28"/>
      <c r="D2" s="28"/>
      <c r="E2" s="28"/>
      <c r="F2" s="28"/>
      <c r="G2" s="28"/>
      <c r="H2" s="28"/>
      <c r="I2" s="28"/>
      <c r="J2" s="28"/>
    </row>
    <row r="3" spans="2:42" x14ac:dyDescent="0.25"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2:42" s="14" customFormat="1" ht="32.25" x14ac:dyDescent="0.25">
      <c r="B4" s="50" t="s">
        <v>40</v>
      </c>
      <c r="C4" s="51"/>
      <c r="D4" s="54" t="str">
        <f>VLOOKUP(B4,Ländertabelle,2,FALSE)</f>
        <v>BW</v>
      </c>
      <c r="E4" s="51"/>
      <c r="F4" s="51"/>
      <c r="G4" s="51"/>
      <c r="H4" s="51"/>
      <c r="I4" s="51"/>
      <c r="J4" s="51"/>
      <c r="K4" s="52"/>
      <c r="L4" s="53">
        <f>IF(MIN(D8:D17,H8:H17)&gt;0,MIN(D8:D17,H8:H17),"")</f>
        <v>41053</v>
      </c>
      <c r="M4" s="53">
        <f ca="1">IF(AND(L4&gt;=MIN($D$8:$D$17,$H$8:$H$17),L4&lt;MAX($F$8:$F$17,$I$8:$I$17)),L4+1,"")</f>
        <v>41054</v>
      </c>
      <c r="N4" s="53">
        <f t="shared" ref="N4:AP4" ca="1" si="0">IF(AND(M4&gt;=MIN($D$8:$D$17,$H$8:$H$17),M4&lt;MAX($F$8:$F$17,$I$8:$I$17)),M4+1,"")</f>
        <v>41055</v>
      </c>
      <c r="O4" s="53">
        <f t="shared" ca="1" si="0"/>
        <v>41056</v>
      </c>
      <c r="P4" s="53">
        <f t="shared" ca="1" si="0"/>
        <v>41057</v>
      </c>
      <c r="Q4" s="53">
        <f t="shared" ca="1" si="0"/>
        <v>41058</v>
      </c>
      <c r="R4" s="53">
        <f t="shared" ca="1" si="0"/>
        <v>41059</v>
      </c>
      <c r="S4" s="53">
        <f t="shared" ca="1" si="0"/>
        <v>41060</v>
      </c>
      <c r="T4" s="53">
        <f t="shared" ca="1" si="0"/>
        <v>41061</v>
      </c>
      <c r="U4" s="53">
        <f t="shared" ca="1" si="0"/>
        <v>41062</v>
      </c>
      <c r="V4" s="53">
        <f t="shared" ca="1" si="0"/>
        <v>41063</v>
      </c>
      <c r="W4" s="53">
        <f t="shared" ca="1" si="0"/>
        <v>41064</v>
      </c>
      <c r="X4" s="53">
        <f t="shared" ca="1" si="0"/>
        <v>41065</v>
      </c>
      <c r="Y4" s="53">
        <f t="shared" ca="1" si="0"/>
        <v>41066</v>
      </c>
      <c r="Z4" s="53">
        <f t="shared" ca="1" si="0"/>
        <v>41067</v>
      </c>
      <c r="AA4" s="53">
        <f t="shared" ca="1" si="0"/>
        <v>41068</v>
      </c>
      <c r="AB4" s="53">
        <f t="shared" ca="1" si="0"/>
        <v>41069</v>
      </c>
      <c r="AC4" s="53">
        <f t="shared" ca="1" si="0"/>
        <v>41070</v>
      </c>
      <c r="AD4" s="53">
        <f t="shared" ca="1" si="0"/>
        <v>41071</v>
      </c>
      <c r="AE4" s="53">
        <f t="shared" ca="1" si="0"/>
        <v>41072</v>
      </c>
      <c r="AF4" s="53">
        <f t="shared" ca="1" si="0"/>
        <v>41073</v>
      </c>
      <c r="AG4" s="53">
        <f t="shared" ca="1" si="0"/>
        <v>41074</v>
      </c>
      <c r="AH4" s="53">
        <f t="shared" ca="1" si="0"/>
        <v>41075</v>
      </c>
      <c r="AI4" s="53">
        <f t="shared" ca="1" si="0"/>
        <v>41076</v>
      </c>
      <c r="AJ4" s="53">
        <f t="shared" ca="1" si="0"/>
        <v>41077</v>
      </c>
      <c r="AK4" s="53">
        <f t="shared" ca="1" si="0"/>
        <v>41078</v>
      </c>
      <c r="AL4" s="53">
        <f t="shared" ca="1" si="0"/>
        <v>41079</v>
      </c>
      <c r="AM4" s="53">
        <f t="shared" ca="1" si="0"/>
        <v>41080</v>
      </c>
      <c r="AN4" s="53">
        <f t="shared" ca="1" si="0"/>
        <v>41081</v>
      </c>
      <c r="AO4" s="53" t="str">
        <f t="shared" ca="1" si="0"/>
        <v/>
      </c>
      <c r="AP4" s="53" t="str">
        <f t="shared" ca="1" si="0"/>
        <v/>
      </c>
    </row>
    <row r="5" spans="2:42" s="14" customFormat="1" x14ac:dyDescent="0.25">
      <c r="K5" s="46"/>
      <c r="L5" s="49">
        <f>L4</f>
        <v>41053</v>
      </c>
      <c r="M5" s="49">
        <f t="shared" ref="M5:AP5" ca="1" si="1">M4</f>
        <v>41054</v>
      </c>
      <c r="N5" s="49">
        <f t="shared" ca="1" si="1"/>
        <v>41055</v>
      </c>
      <c r="O5" s="49">
        <f t="shared" ca="1" si="1"/>
        <v>41056</v>
      </c>
      <c r="P5" s="49">
        <f t="shared" ca="1" si="1"/>
        <v>41057</v>
      </c>
      <c r="Q5" s="49">
        <f t="shared" ca="1" si="1"/>
        <v>41058</v>
      </c>
      <c r="R5" s="49">
        <f t="shared" ca="1" si="1"/>
        <v>41059</v>
      </c>
      <c r="S5" s="49">
        <f t="shared" ca="1" si="1"/>
        <v>41060</v>
      </c>
      <c r="T5" s="49">
        <f t="shared" ca="1" si="1"/>
        <v>41061</v>
      </c>
      <c r="U5" s="49">
        <f t="shared" ca="1" si="1"/>
        <v>41062</v>
      </c>
      <c r="V5" s="49">
        <f t="shared" ca="1" si="1"/>
        <v>41063</v>
      </c>
      <c r="W5" s="49">
        <f t="shared" ca="1" si="1"/>
        <v>41064</v>
      </c>
      <c r="X5" s="49">
        <f t="shared" ca="1" si="1"/>
        <v>41065</v>
      </c>
      <c r="Y5" s="49">
        <f t="shared" ca="1" si="1"/>
        <v>41066</v>
      </c>
      <c r="Z5" s="49">
        <f t="shared" ca="1" si="1"/>
        <v>41067</v>
      </c>
      <c r="AA5" s="49">
        <f t="shared" ca="1" si="1"/>
        <v>41068</v>
      </c>
      <c r="AB5" s="49">
        <f t="shared" ca="1" si="1"/>
        <v>41069</v>
      </c>
      <c r="AC5" s="49">
        <f t="shared" ca="1" si="1"/>
        <v>41070</v>
      </c>
      <c r="AD5" s="49">
        <f t="shared" ca="1" si="1"/>
        <v>41071</v>
      </c>
      <c r="AE5" s="49">
        <f t="shared" ca="1" si="1"/>
        <v>41072</v>
      </c>
      <c r="AF5" s="49">
        <f t="shared" ca="1" si="1"/>
        <v>41073</v>
      </c>
      <c r="AG5" s="49">
        <f t="shared" ca="1" si="1"/>
        <v>41074</v>
      </c>
      <c r="AH5" s="49">
        <f t="shared" ca="1" si="1"/>
        <v>41075</v>
      </c>
      <c r="AI5" s="49">
        <f t="shared" ca="1" si="1"/>
        <v>41076</v>
      </c>
      <c r="AJ5" s="49">
        <f t="shared" ca="1" si="1"/>
        <v>41077</v>
      </c>
      <c r="AK5" s="49">
        <f t="shared" ca="1" si="1"/>
        <v>41078</v>
      </c>
      <c r="AL5" s="49">
        <f t="shared" ca="1" si="1"/>
        <v>41079</v>
      </c>
      <c r="AM5" s="49">
        <f t="shared" ca="1" si="1"/>
        <v>41080</v>
      </c>
      <c r="AN5" s="49">
        <f t="shared" ca="1" si="1"/>
        <v>41081</v>
      </c>
      <c r="AO5" s="49" t="str">
        <f t="shared" ca="1" si="1"/>
        <v/>
      </c>
      <c r="AP5" s="49" t="str">
        <f t="shared" ca="1" si="1"/>
        <v/>
      </c>
    </row>
    <row r="6" spans="2:42" x14ac:dyDescent="0.25">
      <c r="B6" s="25" t="s">
        <v>56</v>
      </c>
      <c r="C6" s="26" t="s">
        <v>57</v>
      </c>
      <c r="D6" s="26" t="s">
        <v>89</v>
      </c>
      <c r="E6" s="26" t="s">
        <v>58</v>
      </c>
      <c r="F6" s="26" t="s">
        <v>59</v>
      </c>
      <c r="G6" s="29"/>
      <c r="H6" s="27" t="s">
        <v>82</v>
      </c>
      <c r="I6" s="26" t="s">
        <v>60</v>
      </c>
      <c r="J6" s="41"/>
      <c r="K6" s="62" t="s">
        <v>81</v>
      </c>
      <c r="L6" s="45" t="str">
        <f>IF(ISNUMBER(L4),IF(WEEKDAY(L4,11)=1,WEEKNUM(L4,21),""),"")</f>
        <v/>
      </c>
      <c r="M6" s="45" t="str">
        <f t="shared" ref="M6:AN6" ca="1" si="2">IF(ISNUMBER(M4),IF(WEEKDAY(M4,11)=1,WEEKNUM(M4,21),""),"")</f>
        <v/>
      </c>
      <c r="N6" s="45" t="str">
        <f t="shared" ca="1" si="2"/>
        <v/>
      </c>
      <c r="O6" s="45" t="str">
        <f t="shared" ca="1" si="2"/>
        <v/>
      </c>
      <c r="P6" s="45">
        <f t="shared" ca="1" si="2"/>
        <v>22</v>
      </c>
      <c r="Q6" s="45" t="str">
        <f t="shared" ca="1" si="2"/>
        <v/>
      </c>
      <c r="R6" s="45" t="str">
        <f t="shared" ca="1" si="2"/>
        <v/>
      </c>
      <c r="S6" s="45" t="str">
        <f t="shared" ca="1" si="2"/>
        <v/>
      </c>
      <c r="T6" s="45" t="str">
        <f t="shared" ca="1" si="2"/>
        <v/>
      </c>
      <c r="U6" s="45" t="str">
        <f t="shared" ca="1" si="2"/>
        <v/>
      </c>
      <c r="V6" s="45" t="str">
        <f t="shared" ca="1" si="2"/>
        <v/>
      </c>
      <c r="W6" s="45">
        <f t="shared" ca="1" si="2"/>
        <v>23</v>
      </c>
      <c r="X6" s="45" t="str">
        <f t="shared" ca="1" si="2"/>
        <v/>
      </c>
      <c r="Y6" s="45" t="str">
        <f t="shared" ca="1" si="2"/>
        <v/>
      </c>
      <c r="Z6" s="45" t="str">
        <f t="shared" ca="1" si="2"/>
        <v/>
      </c>
      <c r="AA6" s="45" t="str">
        <f t="shared" ca="1" si="2"/>
        <v/>
      </c>
      <c r="AB6" s="45" t="str">
        <f t="shared" ca="1" si="2"/>
        <v/>
      </c>
      <c r="AC6" s="45" t="str">
        <f t="shared" ca="1" si="2"/>
        <v/>
      </c>
      <c r="AD6" s="45">
        <f t="shared" ca="1" si="2"/>
        <v>24</v>
      </c>
      <c r="AE6" s="45" t="str">
        <f t="shared" ca="1" si="2"/>
        <v/>
      </c>
      <c r="AF6" s="45" t="str">
        <f t="shared" ca="1" si="2"/>
        <v/>
      </c>
      <c r="AG6" s="45" t="str">
        <f t="shared" ca="1" si="2"/>
        <v/>
      </c>
      <c r="AH6" s="45" t="str">
        <f t="shared" ca="1" si="2"/>
        <v/>
      </c>
      <c r="AI6" s="45" t="str">
        <f t="shared" ca="1" si="2"/>
        <v/>
      </c>
      <c r="AJ6" s="45" t="str">
        <f t="shared" ca="1" si="2"/>
        <v/>
      </c>
      <c r="AK6" s="45">
        <f t="shared" ca="1" si="2"/>
        <v>25</v>
      </c>
      <c r="AL6" s="45" t="str">
        <f t="shared" ca="1" si="2"/>
        <v/>
      </c>
      <c r="AM6" s="45" t="str">
        <f t="shared" ca="1" si="2"/>
        <v/>
      </c>
      <c r="AN6" s="45" t="str">
        <f t="shared" ca="1" si="2"/>
        <v/>
      </c>
      <c r="AO6" s="45"/>
      <c r="AP6" s="45"/>
    </row>
    <row r="7" spans="2:42" x14ac:dyDescent="0.25">
      <c r="B7" s="24"/>
      <c r="C7" s="56"/>
      <c r="D7" s="42"/>
      <c r="E7" s="56"/>
      <c r="F7" s="42"/>
      <c r="G7" s="57"/>
      <c r="H7" s="42"/>
      <c r="I7" s="42"/>
      <c r="J7" s="58"/>
      <c r="K7" s="6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</row>
    <row r="8" spans="2:42" x14ac:dyDescent="0.25">
      <c r="B8" s="59" t="s">
        <v>63</v>
      </c>
      <c r="C8" s="17" t="s">
        <v>72</v>
      </c>
      <c r="D8" s="15">
        <v>41053</v>
      </c>
      <c r="E8" s="16">
        <v>2</v>
      </c>
      <c r="F8" s="15">
        <f ca="1">WORKDAY(D8,E8-1,INDIRECT("tblFeiertage["&amp;$D$4&amp;"]"))</f>
        <v>41054</v>
      </c>
      <c r="G8" s="18"/>
      <c r="H8" s="15">
        <v>41053</v>
      </c>
      <c r="I8" s="20">
        <v>41054</v>
      </c>
      <c r="J8" s="55"/>
      <c r="K8" s="6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</row>
    <row r="9" spans="2:42" x14ac:dyDescent="0.25">
      <c r="B9" s="59" t="s">
        <v>64</v>
      </c>
      <c r="C9" s="17" t="s">
        <v>73</v>
      </c>
      <c r="D9" s="15">
        <v>41057</v>
      </c>
      <c r="E9" s="16">
        <v>12</v>
      </c>
      <c r="F9" s="15">
        <f ca="1">WORKDAY(D9,E9-1,INDIRECT("tblFeiertage["&amp;$D$4&amp;"]"))</f>
        <v>41073</v>
      </c>
      <c r="G9" s="18"/>
      <c r="H9" s="15">
        <v>41058</v>
      </c>
      <c r="I9" s="20">
        <v>41075</v>
      </c>
      <c r="J9" s="55"/>
      <c r="K9" s="6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</row>
    <row r="10" spans="2:42" x14ac:dyDescent="0.25">
      <c r="B10" s="59" t="s">
        <v>65</v>
      </c>
      <c r="C10" s="17" t="s">
        <v>73</v>
      </c>
      <c r="D10" s="15">
        <v>41059</v>
      </c>
      <c r="E10" s="16">
        <v>9</v>
      </c>
      <c r="F10" s="15">
        <f ca="1">WORKDAY(D10,E10-1,INDIRECT("tblFeiertage["&amp;$D$4&amp;"]"))</f>
        <v>41072</v>
      </c>
      <c r="G10" s="18"/>
      <c r="H10" s="15">
        <v>41064</v>
      </c>
      <c r="I10" s="20">
        <v>41071</v>
      </c>
      <c r="J10" s="55"/>
      <c r="K10" s="6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</row>
    <row r="11" spans="2:42" x14ac:dyDescent="0.25">
      <c r="B11" s="59" t="s">
        <v>66</v>
      </c>
      <c r="C11" s="17" t="s">
        <v>74</v>
      </c>
      <c r="D11" s="15">
        <v>41064</v>
      </c>
      <c r="E11" s="16">
        <v>7</v>
      </c>
      <c r="F11" s="15">
        <f ca="1">WORKDAY(D11,E11-1,INDIRECT("tblFeiertage["&amp;$D$4&amp;"]"))</f>
        <v>41073</v>
      </c>
      <c r="G11" s="18"/>
      <c r="H11" s="15">
        <v>41061</v>
      </c>
      <c r="I11" s="20">
        <v>41071</v>
      </c>
      <c r="J11" s="55"/>
      <c r="K11" s="6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</row>
    <row r="12" spans="2:42" x14ac:dyDescent="0.25">
      <c r="B12" s="59" t="s">
        <v>67</v>
      </c>
      <c r="C12" s="17" t="s">
        <v>75</v>
      </c>
      <c r="D12" s="15">
        <v>41064</v>
      </c>
      <c r="E12" s="16">
        <v>3</v>
      </c>
      <c r="F12" s="15">
        <f ca="1">WORKDAY(D12,E12-1,INDIRECT("tblFeiertage["&amp;$D$4&amp;"]"))</f>
        <v>41066</v>
      </c>
      <c r="G12" s="18"/>
      <c r="H12" s="15">
        <v>41065</v>
      </c>
      <c r="I12" s="20">
        <v>41068</v>
      </c>
      <c r="J12" s="55"/>
      <c r="K12" s="6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</row>
    <row r="13" spans="2:42" x14ac:dyDescent="0.25">
      <c r="B13" s="24"/>
      <c r="C13" s="56"/>
      <c r="D13" s="42"/>
      <c r="E13" s="56"/>
      <c r="F13" s="42"/>
      <c r="G13" s="57"/>
      <c r="H13" s="42"/>
      <c r="I13" s="42"/>
      <c r="J13" s="58"/>
      <c r="K13" s="6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</row>
    <row r="14" spans="2:42" x14ac:dyDescent="0.25">
      <c r="B14" s="59" t="s">
        <v>68</v>
      </c>
      <c r="C14" s="17" t="s">
        <v>76</v>
      </c>
      <c r="D14" s="15">
        <v>41066</v>
      </c>
      <c r="E14" s="16">
        <v>9</v>
      </c>
      <c r="F14" s="15">
        <f ca="1">WORKDAY(D14,E14-1,INDIRECT("tblFeiertage["&amp;$D$4&amp;"]"))</f>
        <v>41079</v>
      </c>
      <c r="G14" s="18"/>
      <c r="H14" s="15">
        <v>41066</v>
      </c>
      <c r="I14" s="20">
        <v>41078</v>
      </c>
      <c r="J14" s="55"/>
      <c r="K14" s="6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</row>
    <row r="15" spans="2:42" x14ac:dyDescent="0.25">
      <c r="B15" s="59" t="s">
        <v>69</v>
      </c>
      <c r="C15" s="17" t="s">
        <v>85</v>
      </c>
      <c r="D15" s="15">
        <v>41068</v>
      </c>
      <c r="E15" s="16">
        <v>4</v>
      </c>
      <c r="F15" s="15">
        <f ca="1">WORKDAY(D15,E15-1,INDIRECT("tblFeiertage["&amp;$D$4&amp;"]"))</f>
        <v>41073</v>
      </c>
      <c r="G15" s="18"/>
      <c r="H15" s="15">
        <v>41071</v>
      </c>
      <c r="I15" s="20">
        <v>41075</v>
      </c>
      <c r="J15" s="55"/>
      <c r="K15" s="6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</row>
    <row r="16" spans="2:42" x14ac:dyDescent="0.25">
      <c r="B16" s="59" t="s">
        <v>70</v>
      </c>
      <c r="C16" s="17" t="s">
        <v>77</v>
      </c>
      <c r="D16" s="15">
        <v>41071</v>
      </c>
      <c r="E16" s="16">
        <v>6</v>
      </c>
      <c r="F16" s="15">
        <f ca="1">WORKDAY(D16,E16-1,INDIRECT("tblFeiertage["&amp;$D$4&amp;"]"))</f>
        <v>41078</v>
      </c>
      <c r="G16" s="18"/>
      <c r="H16" s="15">
        <v>41071</v>
      </c>
      <c r="I16" s="20">
        <v>41079</v>
      </c>
      <c r="J16" s="55"/>
      <c r="K16" s="6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</row>
    <row r="17" spans="2:42" x14ac:dyDescent="0.25">
      <c r="B17" s="59" t="s">
        <v>71</v>
      </c>
      <c r="C17" s="17" t="s">
        <v>78</v>
      </c>
      <c r="D17" s="15">
        <v>41072</v>
      </c>
      <c r="E17" s="16">
        <v>2</v>
      </c>
      <c r="F17" s="15">
        <f ca="1">WORKDAY(D17,E17-1,INDIRECT("tblFeiertage["&amp;$D$4&amp;"]"))</f>
        <v>41073</v>
      </c>
      <c r="G17" s="18"/>
      <c r="H17" s="15">
        <v>41079</v>
      </c>
      <c r="I17" s="20">
        <v>41081</v>
      </c>
      <c r="J17" s="55"/>
      <c r="K17" s="6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</row>
    <row r="18" spans="2:42" x14ac:dyDescent="0.25"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</sheetData>
  <conditionalFormatting sqref="L5:AP6">
    <cfRule type="expression" dxfId="45" priority="5">
      <formula>AND(L$4&gt;0,WEEKDAY(L$4,11)=7)</formula>
    </cfRule>
    <cfRule type="expression" dxfId="44" priority="6">
      <formula>AND(L$4&gt;0,WEEKDAY(L$4,11)=6)</formula>
    </cfRule>
  </conditionalFormatting>
  <conditionalFormatting sqref="L7:AP17">
    <cfRule type="expression" dxfId="43" priority="1">
      <formula>AND(ISNUMBER($D7),L$4&gt;=$D7,L$4&lt;=$F7)</formula>
    </cfRule>
    <cfRule type="expression" dxfId="42" priority="2">
      <formula>ISNUMBER(MATCH(L$4,INDIRECT("tblFeiertage["&amp;$D$4&amp;"]"),0))</formula>
    </cfRule>
    <cfRule type="expression" dxfId="41" priority="3">
      <formula>AND(L$4&gt;0,WEEKDAY(L$4,11)=7)</formula>
    </cfRule>
    <cfRule type="expression" dxfId="40" priority="4">
      <formula>AND(L$4&gt;0,WEEKDAY(L$4,11)=6)</formula>
    </cfRule>
  </conditionalFormatting>
  <dataValidations count="1">
    <dataValidation type="list" allowBlank="1" showErrorMessage="1" promptTitle="Standort" prompt="Bitte Standort auswählen" sqref="B4">
      <formula1>Bundesland</formula1>
    </dataValidation>
  </dataValidations>
  <pageMargins left="0.7" right="0.7" top="0.78740157499999996" bottom="0.78740157499999996" header="0.3" footer="0.3"/>
  <pageSetup paperSize="9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B2:AP18"/>
  <sheetViews>
    <sheetView showGridLines="0" zoomScaleNormal="100" workbookViewId="0">
      <pane ySplit="6" topLeftCell="A7" activePane="bottomLeft" state="frozen"/>
      <selection activeCell="L4" sqref="L4"/>
      <selection pane="bottomLeft" activeCell="A7" sqref="A7"/>
    </sheetView>
  </sheetViews>
  <sheetFormatPr baseColWidth="10" defaultRowHeight="15" x14ac:dyDescent="0.25"/>
  <cols>
    <col min="1" max="1" width="2.7109375" style="4" customWidth="1"/>
    <col min="2" max="2" width="21.85546875" style="4" customWidth="1"/>
    <col min="3" max="3" width="19.5703125" style="4" customWidth="1"/>
    <col min="4" max="4" width="15.7109375" style="4" customWidth="1"/>
    <col min="5" max="5" width="9.7109375" style="4" customWidth="1"/>
    <col min="6" max="6" width="15.7109375" style="4" customWidth="1"/>
    <col min="7" max="7" width="6.7109375" style="4" customWidth="1"/>
    <col min="8" max="9" width="15.7109375" style="4" customWidth="1"/>
    <col min="10" max="10" width="8" style="4" customWidth="1"/>
    <col min="11" max="11" width="4.5703125" style="4" bestFit="1" customWidth="1"/>
    <col min="12" max="42" width="3.7109375" style="4" customWidth="1"/>
    <col min="43" max="16384" width="11.42578125" style="4"/>
  </cols>
  <sheetData>
    <row r="2" spans="2:42" ht="23.25" x14ac:dyDescent="0.35">
      <c r="B2" s="60" t="s">
        <v>80</v>
      </c>
      <c r="C2" s="28"/>
      <c r="D2" s="28"/>
      <c r="E2" s="28"/>
      <c r="F2" s="28"/>
      <c r="G2" s="28"/>
      <c r="H2" s="28"/>
      <c r="I2" s="28"/>
      <c r="J2" s="28"/>
    </row>
    <row r="3" spans="2:42" x14ac:dyDescent="0.25"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2:42" s="14" customFormat="1" ht="32.25" x14ac:dyDescent="0.25">
      <c r="B4" s="50" t="s">
        <v>40</v>
      </c>
      <c r="C4" s="51"/>
      <c r="D4" s="54" t="str">
        <f>VLOOKUP(B4,Ländertabelle,2,FALSE)</f>
        <v>BW</v>
      </c>
      <c r="E4" s="51"/>
      <c r="F4" s="51"/>
      <c r="G4" s="51"/>
      <c r="H4" s="51"/>
      <c r="I4" s="51"/>
      <c r="J4" s="51"/>
      <c r="K4" s="52"/>
      <c r="L4" s="53">
        <f>IF(MIN(D8:D17,H8:H17)&gt;0,MIN(D8:D17,H8:H17),"")</f>
        <v>41053</v>
      </c>
      <c r="M4" s="53">
        <f ca="1">IF(AND(L4&gt;=MIN($D$8:$D$17,$H$8:$H$17),L4&lt;MAX($F$8:$F$17,$I$8:$I$17)),L4+1,"")</f>
        <v>41054</v>
      </c>
      <c r="N4" s="53">
        <f t="shared" ref="N4:AP4" ca="1" si="0">IF(AND(M4&gt;=MIN($D$8:$D$17,$H$8:$H$17),M4&lt;MAX($F$8:$F$17,$I$8:$I$17)),M4+1,"")</f>
        <v>41055</v>
      </c>
      <c r="O4" s="53">
        <f t="shared" ca="1" si="0"/>
        <v>41056</v>
      </c>
      <c r="P4" s="53">
        <f t="shared" ca="1" si="0"/>
        <v>41057</v>
      </c>
      <c r="Q4" s="53">
        <f t="shared" ca="1" si="0"/>
        <v>41058</v>
      </c>
      <c r="R4" s="53">
        <f t="shared" ca="1" si="0"/>
        <v>41059</v>
      </c>
      <c r="S4" s="53">
        <f t="shared" ca="1" si="0"/>
        <v>41060</v>
      </c>
      <c r="T4" s="53">
        <f t="shared" ca="1" si="0"/>
        <v>41061</v>
      </c>
      <c r="U4" s="53">
        <f t="shared" ca="1" si="0"/>
        <v>41062</v>
      </c>
      <c r="V4" s="53">
        <f t="shared" ca="1" si="0"/>
        <v>41063</v>
      </c>
      <c r="W4" s="53">
        <f t="shared" ca="1" si="0"/>
        <v>41064</v>
      </c>
      <c r="X4" s="53">
        <f t="shared" ca="1" si="0"/>
        <v>41065</v>
      </c>
      <c r="Y4" s="53">
        <f t="shared" ca="1" si="0"/>
        <v>41066</v>
      </c>
      <c r="Z4" s="53">
        <f t="shared" ca="1" si="0"/>
        <v>41067</v>
      </c>
      <c r="AA4" s="53">
        <f t="shared" ca="1" si="0"/>
        <v>41068</v>
      </c>
      <c r="AB4" s="53">
        <f t="shared" ca="1" si="0"/>
        <v>41069</v>
      </c>
      <c r="AC4" s="53">
        <f t="shared" ca="1" si="0"/>
        <v>41070</v>
      </c>
      <c r="AD4" s="53">
        <f t="shared" ca="1" si="0"/>
        <v>41071</v>
      </c>
      <c r="AE4" s="53">
        <f t="shared" ca="1" si="0"/>
        <v>41072</v>
      </c>
      <c r="AF4" s="53">
        <f t="shared" ca="1" si="0"/>
        <v>41073</v>
      </c>
      <c r="AG4" s="53">
        <f t="shared" ca="1" si="0"/>
        <v>41074</v>
      </c>
      <c r="AH4" s="53">
        <f t="shared" ca="1" si="0"/>
        <v>41075</v>
      </c>
      <c r="AI4" s="53">
        <f t="shared" ca="1" si="0"/>
        <v>41076</v>
      </c>
      <c r="AJ4" s="53">
        <f t="shared" ca="1" si="0"/>
        <v>41077</v>
      </c>
      <c r="AK4" s="53">
        <f t="shared" ca="1" si="0"/>
        <v>41078</v>
      </c>
      <c r="AL4" s="53">
        <f t="shared" ca="1" si="0"/>
        <v>41079</v>
      </c>
      <c r="AM4" s="53">
        <f t="shared" ca="1" si="0"/>
        <v>41080</v>
      </c>
      <c r="AN4" s="53">
        <f t="shared" ca="1" si="0"/>
        <v>41081</v>
      </c>
      <c r="AO4" s="53" t="str">
        <f t="shared" ca="1" si="0"/>
        <v/>
      </c>
      <c r="AP4" s="53" t="str">
        <f t="shared" ca="1" si="0"/>
        <v/>
      </c>
    </row>
    <row r="5" spans="2:42" s="14" customFormat="1" x14ac:dyDescent="0.25">
      <c r="K5" s="46"/>
      <c r="L5" s="49">
        <f>L4</f>
        <v>41053</v>
      </c>
      <c r="M5" s="49">
        <f t="shared" ref="M5:AP5" ca="1" si="1">M4</f>
        <v>41054</v>
      </c>
      <c r="N5" s="49">
        <f t="shared" ca="1" si="1"/>
        <v>41055</v>
      </c>
      <c r="O5" s="49">
        <f t="shared" ca="1" si="1"/>
        <v>41056</v>
      </c>
      <c r="P5" s="49">
        <f t="shared" ca="1" si="1"/>
        <v>41057</v>
      </c>
      <c r="Q5" s="49">
        <f t="shared" ca="1" si="1"/>
        <v>41058</v>
      </c>
      <c r="R5" s="49">
        <f t="shared" ca="1" si="1"/>
        <v>41059</v>
      </c>
      <c r="S5" s="49">
        <f t="shared" ca="1" si="1"/>
        <v>41060</v>
      </c>
      <c r="T5" s="49">
        <f t="shared" ca="1" si="1"/>
        <v>41061</v>
      </c>
      <c r="U5" s="49">
        <f t="shared" ca="1" si="1"/>
        <v>41062</v>
      </c>
      <c r="V5" s="49">
        <f t="shared" ca="1" si="1"/>
        <v>41063</v>
      </c>
      <c r="W5" s="49">
        <f t="shared" ca="1" si="1"/>
        <v>41064</v>
      </c>
      <c r="X5" s="49">
        <f t="shared" ca="1" si="1"/>
        <v>41065</v>
      </c>
      <c r="Y5" s="49">
        <f t="shared" ca="1" si="1"/>
        <v>41066</v>
      </c>
      <c r="Z5" s="49">
        <f t="shared" ca="1" si="1"/>
        <v>41067</v>
      </c>
      <c r="AA5" s="49">
        <f t="shared" ca="1" si="1"/>
        <v>41068</v>
      </c>
      <c r="AB5" s="49">
        <f t="shared" ca="1" si="1"/>
        <v>41069</v>
      </c>
      <c r="AC5" s="49">
        <f t="shared" ca="1" si="1"/>
        <v>41070</v>
      </c>
      <c r="AD5" s="49">
        <f t="shared" ca="1" si="1"/>
        <v>41071</v>
      </c>
      <c r="AE5" s="49">
        <f t="shared" ca="1" si="1"/>
        <v>41072</v>
      </c>
      <c r="AF5" s="49">
        <f t="shared" ca="1" si="1"/>
        <v>41073</v>
      </c>
      <c r="AG5" s="49">
        <f t="shared" ca="1" si="1"/>
        <v>41074</v>
      </c>
      <c r="AH5" s="49">
        <f t="shared" ca="1" si="1"/>
        <v>41075</v>
      </c>
      <c r="AI5" s="49">
        <f t="shared" ca="1" si="1"/>
        <v>41076</v>
      </c>
      <c r="AJ5" s="49">
        <f t="shared" ca="1" si="1"/>
        <v>41077</v>
      </c>
      <c r="AK5" s="49">
        <f t="shared" ca="1" si="1"/>
        <v>41078</v>
      </c>
      <c r="AL5" s="49">
        <f t="shared" ca="1" si="1"/>
        <v>41079</v>
      </c>
      <c r="AM5" s="49">
        <f t="shared" ca="1" si="1"/>
        <v>41080</v>
      </c>
      <c r="AN5" s="49">
        <f t="shared" ca="1" si="1"/>
        <v>41081</v>
      </c>
      <c r="AO5" s="49" t="str">
        <f t="shared" ca="1" si="1"/>
        <v/>
      </c>
      <c r="AP5" s="49" t="str">
        <f t="shared" ca="1" si="1"/>
        <v/>
      </c>
    </row>
    <row r="6" spans="2:42" x14ac:dyDescent="0.25">
      <c r="B6" s="25" t="s">
        <v>56</v>
      </c>
      <c r="C6" s="26" t="s">
        <v>57</v>
      </c>
      <c r="D6" s="26" t="s">
        <v>89</v>
      </c>
      <c r="E6" s="26" t="s">
        <v>58</v>
      </c>
      <c r="F6" s="26" t="s">
        <v>59</v>
      </c>
      <c r="G6" s="29" t="s">
        <v>79</v>
      </c>
      <c r="H6" s="27" t="s">
        <v>82</v>
      </c>
      <c r="I6" s="26" t="s">
        <v>60</v>
      </c>
      <c r="J6" s="41"/>
      <c r="K6" s="62" t="s">
        <v>81</v>
      </c>
      <c r="L6" s="45" t="str">
        <f>IF(ISNUMBER(L4),IF(WEEKDAY(L4,11)=1,WEEKNUM(L4,21),""),"")</f>
        <v/>
      </c>
      <c r="M6" s="45" t="str">
        <f t="shared" ref="M6:AN6" ca="1" si="2">IF(ISNUMBER(M4),IF(WEEKDAY(M4,11)=1,WEEKNUM(M4,21),""),"")</f>
        <v/>
      </c>
      <c r="N6" s="45" t="str">
        <f t="shared" ca="1" si="2"/>
        <v/>
      </c>
      <c r="O6" s="45" t="str">
        <f t="shared" ca="1" si="2"/>
        <v/>
      </c>
      <c r="P6" s="45">
        <f t="shared" ca="1" si="2"/>
        <v>22</v>
      </c>
      <c r="Q6" s="45" t="str">
        <f t="shared" ca="1" si="2"/>
        <v/>
      </c>
      <c r="R6" s="45" t="str">
        <f t="shared" ca="1" si="2"/>
        <v/>
      </c>
      <c r="S6" s="45" t="str">
        <f t="shared" ca="1" si="2"/>
        <v/>
      </c>
      <c r="T6" s="45" t="str">
        <f t="shared" ca="1" si="2"/>
        <v/>
      </c>
      <c r="U6" s="45" t="str">
        <f t="shared" ca="1" si="2"/>
        <v/>
      </c>
      <c r="V6" s="45" t="str">
        <f t="shared" ca="1" si="2"/>
        <v/>
      </c>
      <c r="W6" s="45">
        <f t="shared" ca="1" si="2"/>
        <v>23</v>
      </c>
      <c r="X6" s="45" t="str">
        <f t="shared" ca="1" si="2"/>
        <v/>
      </c>
      <c r="Y6" s="45" t="str">
        <f t="shared" ca="1" si="2"/>
        <v/>
      </c>
      <c r="Z6" s="45" t="str">
        <f t="shared" ca="1" si="2"/>
        <v/>
      </c>
      <c r="AA6" s="45" t="str">
        <f t="shared" ca="1" si="2"/>
        <v/>
      </c>
      <c r="AB6" s="45" t="str">
        <f t="shared" ca="1" si="2"/>
        <v/>
      </c>
      <c r="AC6" s="45" t="str">
        <f t="shared" ca="1" si="2"/>
        <v/>
      </c>
      <c r="AD6" s="45">
        <f t="shared" ca="1" si="2"/>
        <v>24</v>
      </c>
      <c r="AE6" s="45" t="str">
        <f t="shared" ca="1" si="2"/>
        <v/>
      </c>
      <c r="AF6" s="45" t="str">
        <f t="shared" ca="1" si="2"/>
        <v/>
      </c>
      <c r="AG6" s="45" t="str">
        <f t="shared" ca="1" si="2"/>
        <v/>
      </c>
      <c r="AH6" s="45" t="str">
        <f t="shared" ca="1" si="2"/>
        <v/>
      </c>
      <c r="AI6" s="45" t="str">
        <f t="shared" ca="1" si="2"/>
        <v/>
      </c>
      <c r="AJ6" s="45" t="str">
        <f t="shared" ca="1" si="2"/>
        <v/>
      </c>
      <c r="AK6" s="45">
        <f t="shared" ca="1" si="2"/>
        <v>25</v>
      </c>
      <c r="AL6" s="45" t="str">
        <f t="shared" ca="1" si="2"/>
        <v/>
      </c>
      <c r="AM6" s="45" t="str">
        <f t="shared" ca="1" si="2"/>
        <v/>
      </c>
      <c r="AN6" s="45" t="str">
        <f t="shared" ca="1" si="2"/>
        <v/>
      </c>
      <c r="AO6" s="45"/>
      <c r="AP6" s="45"/>
    </row>
    <row r="7" spans="2:42" x14ac:dyDescent="0.25">
      <c r="B7" s="24"/>
      <c r="C7" s="56"/>
      <c r="D7" s="42"/>
      <c r="E7" s="56"/>
      <c r="F7" s="42"/>
      <c r="G7" s="57"/>
      <c r="H7" s="42"/>
      <c r="I7" s="42"/>
      <c r="J7" s="58"/>
      <c r="K7" s="6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</row>
    <row r="8" spans="2:42" x14ac:dyDescent="0.25">
      <c r="B8" s="59" t="s">
        <v>63</v>
      </c>
      <c r="C8" s="17" t="s">
        <v>72</v>
      </c>
      <c r="D8" s="15">
        <v>41053</v>
      </c>
      <c r="E8" s="16">
        <v>2</v>
      </c>
      <c r="F8" s="15">
        <f ca="1">WORKDAY(D8,E8-1,INDIRECT("tblFeiertage["&amp;$D$4&amp;"]"))</f>
        <v>41054</v>
      </c>
      <c r="G8" s="18">
        <v>1</v>
      </c>
      <c r="H8" s="15">
        <v>41053</v>
      </c>
      <c r="I8" s="20">
        <v>41054</v>
      </c>
      <c r="J8" s="55"/>
      <c r="K8" s="6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</row>
    <row r="9" spans="2:42" x14ac:dyDescent="0.25">
      <c r="B9" s="59" t="s">
        <v>64</v>
      </c>
      <c r="C9" s="17" t="s">
        <v>73</v>
      </c>
      <c r="D9" s="15">
        <v>41057</v>
      </c>
      <c r="E9" s="16">
        <v>12</v>
      </c>
      <c r="F9" s="15">
        <f ca="1">WORKDAY(D9,E9-1,INDIRECT("tblFeiertage["&amp;$D$4&amp;"]"))</f>
        <v>41073</v>
      </c>
      <c r="G9" s="18">
        <v>2</v>
      </c>
      <c r="H9" s="15">
        <v>41058</v>
      </c>
      <c r="I9" s="20">
        <v>41075</v>
      </c>
      <c r="J9" s="55"/>
      <c r="K9" s="6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</row>
    <row r="10" spans="2:42" x14ac:dyDescent="0.25">
      <c r="B10" s="59" t="s">
        <v>65</v>
      </c>
      <c r="C10" s="17" t="s">
        <v>73</v>
      </c>
      <c r="D10" s="15">
        <v>41059</v>
      </c>
      <c r="E10" s="16">
        <v>9</v>
      </c>
      <c r="F10" s="15">
        <f ca="1">WORKDAY(D10,E10-1,INDIRECT("tblFeiertage["&amp;$D$4&amp;"]"))</f>
        <v>41072</v>
      </c>
      <c r="G10" s="18">
        <v>1</v>
      </c>
      <c r="H10" s="15">
        <v>41064</v>
      </c>
      <c r="I10" s="20">
        <v>41071</v>
      </c>
      <c r="J10" s="55"/>
      <c r="K10" s="6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</row>
    <row r="11" spans="2:42" x14ac:dyDescent="0.25">
      <c r="B11" s="59" t="s">
        <v>66</v>
      </c>
      <c r="C11" s="17" t="s">
        <v>74</v>
      </c>
      <c r="D11" s="15">
        <v>41064</v>
      </c>
      <c r="E11" s="16">
        <v>7</v>
      </c>
      <c r="F11" s="15">
        <f ca="1">WORKDAY(D11,E11-1,INDIRECT("tblFeiertage["&amp;$D$4&amp;"]"))</f>
        <v>41073</v>
      </c>
      <c r="G11" s="18">
        <v>3</v>
      </c>
      <c r="H11" s="15">
        <v>41061</v>
      </c>
      <c r="I11" s="20">
        <v>41071</v>
      </c>
      <c r="J11" s="55"/>
      <c r="K11" s="6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</row>
    <row r="12" spans="2:42" x14ac:dyDescent="0.25">
      <c r="B12" s="59" t="s">
        <v>67</v>
      </c>
      <c r="C12" s="17" t="s">
        <v>75</v>
      </c>
      <c r="D12" s="15">
        <v>41064</v>
      </c>
      <c r="E12" s="16">
        <v>3</v>
      </c>
      <c r="F12" s="15">
        <f ca="1">WORKDAY(D12,E12-1,INDIRECT("tblFeiertage["&amp;$D$4&amp;"]"))</f>
        <v>41066</v>
      </c>
      <c r="G12" s="18">
        <v>4</v>
      </c>
      <c r="H12" s="15">
        <v>41065</v>
      </c>
      <c r="I12" s="20">
        <v>41068</v>
      </c>
      <c r="J12" s="55"/>
      <c r="K12" s="6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</row>
    <row r="13" spans="2:42" x14ac:dyDescent="0.25">
      <c r="B13" s="24"/>
      <c r="C13" s="56"/>
      <c r="D13" s="42"/>
      <c r="E13" s="56"/>
      <c r="F13" s="42"/>
      <c r="G13" s="57"/>
      <c r="H13" s="42"/>
      <c r="I13" s="42"/>
      <c r="J13" s="58"/>
      <c r="K13" s="6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</row>
    <row r="14" spans="2:42" x14ac:dyDescent="0.25">
      <c r="B14" s="59" t="s">
        <v>68</v>
      </c>
      <c r="C14" s="17" t="s">
        <v>76</v>
      </c>
      <c r="D14" s="15">
        <v>41066</v>
      </c>
      <c r="E14" s="16">
        <v>9</v>
      </c>
      <c r="F14" s="15">
        <f ca="1">WORKDAY(D14,E14-1,INDIRECT("tblFeiertage["&amp;$D$4&amp;"]"))</f>
        <v>41079</v>
      </c>
      <c r="G14" s="18">
        <v>2</v>
      </c>
      <c r="H14" s="15">
        <v>41066</v>
      </c>
      <c r="I14" s="20">
        <v>41078</v>
      </c>
      <c r="J14" s="55"/>
      <c r="K14" s="6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</row>
    <row r="15" spans="2:42" x14ac:dyDescent="0.25">
      <c r="B15" s="59" t="s">
        <v>69</v>
      </c>
      <c r="C15" s="17" t="s">
        <v>85</v>
      </c>
      <c r="D15" s="15">
        <v>41068</v>
      </c>
      <c r="E15" s="16">
        <v>4</v>
      </c>
      <c r="F15" s="15">
        <f ca="1">WORKDAY(D15,E15-1,INDIRECT("tblFeiertage["&amp;$D$4&amp;"]"))</f>
        <v>41073</v>
      </c>
      <c r="G15" s="18">
        <v>4</v>
      </c>
      <c r="H15" s="15">
        <v>41071</v>
      </c>
      <c r="I15" s="20">
        <v>41075</v>
      </c>
      <c r="J15" s="55"/>
      <c r="K15" s="6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</row>
    <row r="16" spans="2:42" x14ac:dyDescent="0.25">
      <c r="B16" s="59" t="s">
        <v>70</v>
      </c>
      <c r="C16" s="17" t="s">
        <v>77</v>
      </c>
      <c r="D16" s="15">
        <v>41071</v>
      </c>
      <c r="E16" s="16">
        <v>6</v>
      </c>
      <c r="F16" s="15">
        <f ca="1">WORKDAY(D16,E16-1,INDIRECT("tblFeiertage["&amp;$D$4&amp;"]"))</f>
        <v>41078</v>
      </c>
      <c r="G16" s="18">
        <v>1</v>
      </c>
      <c r="H16" s="15">
        <v>41071</v>
      </c>
      <c r="I16" s="20">
        <v>41079</v>
      </c>
      <c r="J16" s="55"/>
      <c r="K16" s="6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</row>
    <row r="17" spans="2:42" x14ac:dyDescent="0.25">
      <c r="B17" s="59" t="s">
        <v>71</v>
      </c>
      <c r="C17" s="17" t="s">
        <v>78</v>
      </c>
      <c r="D17" s="15">
        <v>41072</v>
      </c>
      <c r="E17" s="16">
        <v>2</v>
      </c>
      <c r="F17" s="15">
        <f ca="1">WORKDAY(D17,E17-1,INDIRECT("tblFeiertage["&amp;$D$4&amp;"]"))</f>
        <v>41073</v>
      </c>
      <c r="G17" s="18">
        <v>2</v>
      </c>
      <c r="H17" s="15">
        <v>41079</v>
      </c>
      <c r="I17" s="20">
        <v>41081</v>
      </c>
      <c r="J17" s="55"/>
      <c r="K17" s="6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</row>
    <row r="18" spans="2:42" x14ac:dyDescent="0.25"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</sheetData>
  <conditionalFormatting sqref="L5:AP6">
    <cfRule type="expression" dxfId="39" priority="13">
      <formula>AND(L$4&gt;0,WEEKDAY(L$4,11)=7)</formula>
    </cfRule>
    <cfRule type="expression" dxfId="38" priority="14">
      <formula>AND(L$4&gt;0,WEEKDAY(L$4,11)=6)</formula>
    </cfRule>
  </conditionalFormatting>
  <conditionalFormatting sqref="L7:AP17">
    <cfRule type="expression" dxfId="37" priority="1">
      <formula>AND(ISNUMBER($H7),L$4&gt;=$H7,L$4&lt;=$I7,$G7=1)</formula>
    </cfRule>
    <cfRule type="expression" dxfId="36" priority="2">
      <formula>AND(ISNUMBER($H7),L$4&gt;=$H7,L$4&lt;=$I7,$G7=2)</formula>
    </cfRule>
    <cfRule type="expression" dxfId="35" priority="3">
      <formula>AND(ISNUMBER($H7),L$4&gt;=$H7,L$4&lt;=$I7,$G7=3)</formula>
    </cfRule>
    <cfRule type="expression" dxfId="34" priority="4">
      <formula>AND(ISNUMBER($H7),L$4&gt;=$H7,L$4&lt;=$I7,$G7=4)</formula>
    </cfRule>
    <cfRule type="expression" dxfId="33" priority="5">
      <formula>AND(ISNUMBER($D7),L$4&gt;=$D7,L$4&lt;=$F7)</formula>
    </cfRule>
    <cfRule type="expression" dxfId="32" priority="6">
      <formula>ISNUMBER(MATCH(L$4,INDIRECT("tblFeiertage["&amp;$D$4&amp;"]"),0))</formula>
    </cfRule>
    <cfRule type="expression" dxfId="31" priority="7">
      <formula>AND(L$4&gt;0,WEEKDAY(L$4,11)=7)</formula>
    </cfRule>
    <cfRule type="expression" dxfId="30" priority="8">
      <formula>AND(L$4&gt;0,WEEKDAY(L$4,11)=6)</formula>
    </cfRule>
  </conditionalFormatting>
  <dataValidations disablePrompts="1" count="1">
    <dataValidation type="list" allowBlank="1" showErrorMessage="1" promptTitle="Standort" prompt="Bitte Standort auswählen" sqref="B4">
      <formula1>Bundesland</formula1>
    </dataValidation>
  </dataValidations>
  <pageMargins left="0.7" right="0.7" top="0.78740157499999996" bottom="0.78740157499999996" header="0.3" footer="0.3"/>
  <pageSetup paperSize="9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B2:AP18"/>
  <sheetViews>
    <sheetView showGridLines="0" zoomScaleNormal="100" workbookViewId="0">
      <pane ySplit="6" topLeftCell="A7" activePane="bottomLeft" state="frozen"/>
      <selection activeCell="L4" sqref="L4"/>
      <selection pane="bottomLeft" activeCell="A7" sqref="A7"/>
    </sheetView>
  </sheetViews>
  <sheetFormatPr baseColWidth="10" defaultRowHeight="15" x14ac:dyDescent="0.25"/>
  <cols>
    <col min="1" max="1" width="2.7109375" style="4" customWidth="1"/>
    <col min="2" max="2" width="21.85546875" style="4" customWidth="1"/>
    <col min="3" max="3" width="19.5703125" style="4" customWidth="1"/>
    <col min="4" max="4" width="15.7109375" style="4" customWidth="1"/>
    <col min="5" max="5" width="9.7109375" style="4" customWidth="1"/>
    <col min="6" max="6" width="15.7109375" style="4" customWidth="1"/>
    <col min="7" max="7" width="6.7109375" style="4" customWidth="1"/>
    <col min="8" max="9" width="15.7109375" style="4" customWidth="1"/>
    <col min="10" max="10" width="8" style="4" customWidth="1"/>
    <col min="11" max="11" width="4.5703125" style="4" bestFit="1" customWidth="1"/>
    <col min="12" max="42" width="3.7109375" style="4" customWidth="1"/>
    <col min="43" max="16384" width="11.42578125" style="4"/>
  </cols>
  <sheetData>
    <row r="2" spans="2:42" ht="23.25" x14ac:dyDescent="0.35">
      <c r="B2" s="60" t="s">
        <v>80</v>
      </c>
      <c r="C2" s="28"/>
      <c r="D2" s="28"/>
      <c r="E2" s="28"/>
      <c r="F2" s="28"/>
      <c r="G2" s="28"/>
      <c r="H2" s="28"/>
      <c r="I2" s="28"/>
      <c r="J2" s="28"/>
    </row>
    <row r="3" spans="2:42" x14ac:dyDescent="0.25"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2:42" s="14" customFormat="1" ht="32.25" x14ac:dyDescent="0.25">
      <c r="B4" s="50" t="s">
        <v>40</v>
      </c>
      <c r="C4" s="51"/>
      <c r="D4" s="54" t="str">
        <f>VLOOKUP(B4,Ländertabelle,2,FALSE)</f>
        <v>BW</v>
      </c>
      <c r="E4" s="51"/>
      <c r="F4" s="51"/>
      <c r="G4" s="51"/>
      <c r="H4" s="51"/>
      <c r="I4" s="51"/>
      <c r="J4" s="51"/>
      <c r="K4" s="52"/>
      <c r="L4" s="53">
        <f>IF(MIN(D8:D17,H8:H17)&gt;0,MIN(D8:D17,H8:H17),"")</f>
        <v>41053</v>
      </c>
      <c r="M4" s="53">
        <f ca="1">IF(AND(L4&gt;=MIN($D$8:$D$17,$H$8:$H$17),L4&lt;MAX($F$8:$F$17,$I$8:$I$17)),L4+1,"")</f>
        <v>41054</v>
      </c>
      <c r="N4" s="53">
        <f t="shared" ref="N4:AP4" ca="1" si="0">IF(AND(M4&gt;=MIN($D$8:$D$17,$H$8:$H$17),M4&lt;MAX($F$8:$F$17,$I$8:$I$17)),M4+1,"")</f>
        <v>41055</v>
      </c>
      <c r="O4" s="53">
        <f t="shared" ca="1" si="0"/>
        <v>41056</v>
      </c>
      <c r="P4" s="53">
        <f t="shared" ca="1" si="0"/>
        <v>41057</v>
      </c>
      <c r="Q4" s="53">
        <f t="shared" ca="1" si="0"/>
        <v>41058</v>
      </c>
      <c r="R4" s="53">
        <f t="shared" ca="1" si="0"/>
        <v>41059</v>
      </c>
      <c r="S4" s="53">
        <f t="shared" ca="1" si="0"/>
        <v>41060</v>
      </c>
      <c r="T4" s="53">
        <f t="shared" ca="1" si="0"/>
        <v>41061</v>
      </c>
      <c r="U4" s="53">
        <f t="shared" ca="1" si="0"/>
        <v>41062</v>
      </c>
      <c r="V4" s="53">
        <f t="shared" ca="1" si="0"/>
        <v>41063</v>
      </c>
      <c r="W4" s="53">
        <f t="shared" ca="1" si="0"/>
        <v>41064</v>
      </c>
      <c r="X4" s="53">
        <f t="shared" ca="1" si="0"/>
        <v>41065</v>
      </c>
      <c r="Y4" s="53">
        <f t="shared" ca="1" si="0"/>
        <v>41066</v>
      </c>
      <c r="Z4" s="53">
        <f t="shared" ca="1" si="0"/>
        <v>41067</v>
      </c>
      <c r="AA4" s="53">
        <f t="shared" ca="1" si="0"/>
        <v>41068</v>
      </c>
      <c r="AB4" s="53">
        <f t="shared" ca="1" si="0"/>
        <v>41069</v>
      </c>
      <c r="AC4" s="53">
        <f t="shared" ca="1" si="0"/>
        <v>41070</v>
      </c>
      <c r="AD4" s="53">
        <f t="shared" ca="1" si="0"/>
        <v>41071</v>
      </c>
      <c r="AE4" s="53">
        <f t="shared" ca="1" si="0"/>
        <v>41072</v>
      </c>
      <c r="AF4" s="53">
        <f t="shared" ca="1" si="0"/>
        <v>41073</v>
      </c>
      <c r="AG4" s="53">
        <f t="shared" ca="1" si="0"/>
        <v>41074</v>
      </c>
      <c r="AH4" s="53">
        <f t="shared" ca="1" si="0"/>
        <v>41075</v>
      </c>
      <c r="AI4" s="53">
        <f t="shared" ca="1" si="0"/>
        <v>41076</v>
      </c>
      <c r="AJ4" s="53">
        <f t="shared" ca="1" si="0"/>
        <v>41077</v>
      </c>
      <c r="AK4" s="53">
        <f t="shared" ca="1" si="0"/>
        <v>41078</v>
      </c>
      <c r="AL4" s="53">
        <f t="shared" ca="1" si="0"/>
        <v>41079</v>
      </c>
      <c r="AM4" s="53">
        <f t="shared" ca="1" si="0"/>
        <v>41080</v>
      </c>
      <c r="AN4" s="53">
        <f t="shared" ca="1" si="0"/>
        <v>41081</v>
      </c>
      <c r="AO4" s="53" t="str">
        <f t="shared" ca="1" si="0"/>
        <v/>
      </c>
      <c r="AP4" s="53" t="str">
        <f t="shared" ca="1" si="0"/>
        <v/>
      </c>
    </row>
    <row r="5" spans="2:42" s="14" customFormat="1" x14ac:dyDescent="0.25">
      <c r="K5" s="46"/>
      <c r="L5" s="49">
        <f>L4</f>
        <v>41053</v>
      </c>
      <c r="M5" s="49">
        <f t="shared" ref="M5:AP5" ca="1" si="1">M4</f>
        <v>41054</v>
      </c>
      <c r="N5" s="49">
        <f t="shared" ca="1" si="1"/>
        <v>41055</v>
      </c>
      <c r="O5" s="49">
        <f t="shared" ca="1" si="1"/>
        <v>41056</v>
      </c>
      <c r="P5" s="49">
        <f t="shared" ca="1" si="1"/>
        <v>41057</v>
      </c>
      <c r="Q5" s="49">
        <f t="shared" ca="1" si="1"/>
        <v>41058</v>
      </c>
      <c r="R5" s="49">
        <f t="shared" ca="1" si="1"/>
        <v>41059</v>
      </c>
      <c r="S5" s="49">
        <f t="shared" ca="1" si="1"/>
        <v>41060</v>
      </c>
      <c r="T5" s="49">
        <f t="shared" ca="1" si="1"/>
        <v>41061</v>
      </c>
      <c r="U5" s="49">
        <f t="shared" ca="1" si="1"/>
        <v>41062</v>
      </c>
      <c r="V5" s="49">
        <f t="shared" ca="1" si="1"/>
        <v>41063</v>
      </c>
      <c r="W5" s="49">
        <f t="shared" ca="1" si="1"/>
        <v>41064</v>
      </c>
      <c r="X5" s="49">
        <f t="shared" ca="1" si="1"/>
        <v>41065</v>
      </c>
      <c r="Y5" s="49">
        <f t="shared" ca="1" si="1"/>
        <v>41066</v>
      </c>
      <c r="Z5" s="49">
        <f t="shared" ca="1" si="1"/>
        <v>41067</v>
      </c>
      <c r="AA5" s="49">
        <f t="shared" ca="1" si="1"/>
        <v>41068</v>
      </c>
      <c r="AB5" s="49">
        <f t="shared" ca="1" si="1"/>
        <v>41069</v>
      </c>
      <c r="AC5" s="49">
        <f t="shared" ca="1" si="1"/>
        <v>41070</v>
      </c>
      <c r="AD5" s="49">
        <f t="shared" ca="1" si="1"/>
        <v>41071</v>
      </c>
      <c r="AE5" s="49">
        <f t="shared" ca="1" si="1"/>
        <v>41072</v>
      </c>
      <c r="AF5" s="49">
        <f t="shared" ca="1" si="1"/>
        <v>41073</v>
      </c>
      <c r="AG5" s="49">
        <f t="shared" ca="1" si="1"/>
        <v>41074</v>
      </c>
      <c r="AH5" s="49">
        <f t="shared" ca="1" si="1"/>
        <v>41075</v>
      </c>
      <c r="AI5" s="49">
        <f t="shared" ca="1" si="1"/>
        <v>41076</v>
      </c>
      <c r="AJ5" s="49">
        <f t="shared" ca="1" si="1"/>
        <v>41077</v>
      </c>
      <c r="AK5" s="49">
        <f t="shared" ca="1" si="1"/>
        <v>41078</v>
      </c>
      <c r="AL5" s="49">
        <f t="shared" ca="1" si="1"/>
        <v>41079</v>
      </c>
      <c r="AM5" s="49">
        <f t="shared" ca="1" si="1"/>
        <v>41080</v>
      </c>
      <c r="AN5" s="49">
        <f t="shared" ca="1" si="1"/>
        <v>41081</v>
      </c>
      <c r="AO5" s="49" t="str">
        <f t="shared" ca="1" si="1"/>
        <v/>
      </c>
      <c r="AP5" s="49" t="str">
        <f t="shared" ca="1" si="1"/>
        <v/>
      </c>
    </row>
    <row r="6" spans="2:42" x14ac:dyDescent="0.25">
      <c r="B6" s="25" t="s">
        <v>56</v>
      </c>
      <c r="C6" s="26" t="s">
        <v>57</v>
      </c>
      <c r="D6" s="26" t="s">
        <v>89</v>
      </c>
      <c r="E6" s="26" t="s">
        <v>58</v>
      </c>
      <c r="F6" s="26" t="s">
        <v>59</v>
      </c>
      <c r="G6" s="29" t="s">
        <v>79</v>
      </c>
      <c r="H6" s="27" t="s">
        <v>82</v>
      </c>
      <c r="I6" s="26" t="s">
        <v>60</v>
      </c>
      <c r="J6" s="41" t="s">
        <v>88</v>
      </c>
      <c r="K6" s="62" t="s">
        <v>81</v>
      </c>
      <c r="L6" s="45" t="str">
        <f>IF(ISNUMBER(L4),IF(WEEKDAY(L4,11)=1,WEEKNUM(L4,21),""),"")</f>
        <v/>
      </c>
      <c r="M6" s="45" t="str">
        <f t="shared" ref="M6:AN6" ca="1" si="2">IF(ISNUMBER(M4),IF(WEEKDAY(M4,11)=1,WEEKNUM(M4,21),""),"")</f>
        <v/>
      </c>
      <c r="N6" s="45" t="str">
        <f t="shared" ca="1" si="2"/>
        <v/>
      </c>
      <c r="O6" s="45" t="str">
        <f t="shared" ca="1" si="2"/>
        <v/>
      </c>
      <c r="P6" s="45">
        <f t="shared" ca="1" si="2"/>
        <v>22</v>
      </c>
      <c r="Q6" s="45" t="str">
        <f t="shared" ca="1" si="2"/>
        <v/>
      </c>
      <c r="R6" s="45" t="str">
        <f t="shared" ca="1" si="2"/>
        <v/>
      </c>
      <c r="S6" s="45" t="str">
        <f t="shared" ca="1" si="2"/>
        <v/>
      </c>
      <c r="T6" s="45" t="str">
        <f t="shared" ca="1" si="2"/>
        <v/>
      </c>
      <c r="U6" s="45" t="str">
        <f t="shared" ca="1" si="2"/>
        <v/>
      </c>
      <c r="V6" s="45" t="str">
        <f t="shared" ca="1" si="2"/>
        <v/>
      </c>
      <c r="W6" s="45">
        <f t="shared" ca="1" si="2"/>
        <v>23</v>
      </c>
      <c r="X6" s="45" t="str">
        <f t="shared" ca="1" si="2"/>
        <v/>
      </c>
      <c r="Y6" s="45" t="str">
        <f t="shared" ca="1" si="2"/>
        <v/>
      </c>
      <c r="Z6" s="45" t="str">
        <f t="shared" ca="1" si="2"/>
        <v/>
      </c>
      <c r="AA6" s="45" t="str">
        <f t="shared" ca="1" si="2"/>
        <v/>
      </c>
      <c r="AB6" s="45" t="str">
        <f t="shared" ca="1" si="2"/>
        <v/>
      </c>
      <c r="AC6" s="45" t="str">
        <f t="shared" ca="1" si="2"/>
        <v/>
      </c>
      <c r="AD6" s="45">
        <f t="shared" ca="1" si="2"/>
        <v>24</v>
      </c>
      <c r="AE6" s="45" t="str">
        <f t="shared" ca="1" si="2"/>
        <v/>
      </c>
      <c r="AF6" s="45" t="str">
        <f t="shared" ca="1" si="2"/>
        <v/>
      </c>
      <c r="AG6" s="45" t="str">
        <f t="shared" ca="1" si="2"/>
        <v/>
      </c>
      <c r="AH6" s="45" t="str">
        <f t="shared" ca="1" si="2"/>
        <v/>
      </c>
      <c r="AI6" s="45" t="str">
        <f t="shared" ca="1" si="2"/>
        <v/>
      </c>
      <c r="AJ6" s="45" t="str">
        <f t="shared" ca="1" si="2"/>
        <v/>
      </c>
      <c r="AK6" s="45">
        <f t="shared" ca="1" si="2"/>
        <v>25</v>
      </c>
      <c r="AL6" s="45" t="str">
        <f t="shared" ca="1" si="2"/>
        <v/>
      </c>
      <c r="AM6" s="45" t="str">
        <f t="shared" ca="1" si="2"/>
        <v/>
      </c>
      <c r="AN6" s="45" t="str">
        <f t="shared" ca="1" si="2"/>
        <v/>
      </c>
      <c r="AO6" s="45"/>
      <c r="AP6" s="45"/>
    </row>
    <row r="7" spans="2:42" x14ac:dyDescent="0.25">
      <c r="B7" s="24"/>
      <c r="C7" s="56"/>
      <c r="D7" s="42"/>
      <c r="E7" s="56"/>
      <c r="F7" s="42"/>
      <c r="G7" s="57"/>
      <c r="H7" s="42"/>
      <c r="I7" s="42"/>
      <c r="J7" s="58"/>
      <c r="K7" s="6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</row>
    <row r="8" spans="2:42" x14ac:dyDescent="0.25">
      <c r="B8" s="59" t="s">
        <v>63</v>
      </c>
      <c r="C8" s="17" t="s">
        <v>72</v>
      </c>
      <c r="D8" s="15">
        <v>41053</v>
      </c>
      <c r="E8" s="16">
        <v>2</v>
      </c>
      <c r="F8" s="15">
        <f ca="1">WORKDAY(D8,E8-1,INDIRECT("tblFeiertage["&amp;$D$4&amp;"]"))</f>
        <v>41054</v>
      </c>
      <c r="G8" s="18">
        <v>1</v>
      </c>
      <c r="H8" s="15">
        <v>41053</v>
      </c>
      <c r="I8" s="20">
        <v>41054</v>
      </c>
      <c r="J8" s="55">
        <f>SUM(L8:AP8)</f>
        <v>4</v>
      </c>
      <c r="K8" s="6"/>
      <c r="L8" s="45">
        <v>2</v>
      </c>
      <c r="M8" s="45">
        <v>2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</row>
    <row r="9" spans="2:42" x14ac:dyDescent="0.25">
      <c r="B9" s="59" t="s">
        <v>64</v>
      </c>
      <c r="C9" s="17" t="s">
        <v>73</v>
      </c>
      <c r="D9" s="15">
        <v>41057</v>
      </c>
      <c r="E9" s="16">
        <v>12</v>
      </c>
      <c r="F9" s="15">
        <f ca="1">WORKDAY(D9,E9-1,INDIRECT("tblFeiertage["&amp;$D$4&amp;"]"))</f>
        <v>41073</v>
      </c>
      <c r="G9" s="18">
        <v>2</v>
      </c>
      <c r="H9" s="15">
        <v>41058</v>
      </c>
      <c r="I9" s="20">
        <v>41075</v>
      </c>
      <c r="J9" s="55">
        <f t="shared" ref="J9:J17" si="3">SUM(L9:AP9)</f>
        <v>26</v>
      </c>
      <c r="K9" s="6"/>
      <c r="L9" s="45"/>
      <c r="M9" s="45"/>
      <c r="N9" s="45"/>
      <c r="O9" s="45"/>
      <c r="P9" s="45"/>
      <c r="Q9" s="45">
        <v>2</v>
      </c>
      <c r="R9" s="45">
        <v>3</v>
      </c>
      <c r="S9" s="45">
        <v>3</v>
      </c>
      <c r="T9" s="45">
        <v>2</v>
      </c>
      <c r="U9" s="45"/>
      <c r="V9" s="45"/>
      <c r="W9" s="45">
        <v>3</v>
      </c>
      <c r="X9" s="45">
        <v>1</v>
      </c>
      <c r="Y9" s="45">
        <v>2</v>
      </c>
      <c r="Z9" s="45"/>
      <c r="AA9" s="45">
        <v>2</v>
      </c>
      <c r="AB9" s="45"/>
      <c r="AC9" s="45"/>
      <c r="AD9" s="45">
        <v>2</v>
      </c>
      <c r="AE9" s="45">
        <v>1</v>
      </c>
      <c r="AF9" s="45">
        <v>1</v>
      </c>
      <c r="AG9" s="45">
        <v>2</v>
      </c>
      <c r="AH9" s="45">
        <v>2</v>
      </c>
      <c r="AI9" s="45"/>
      <c r="AJ9" s="45"/>
      <c r="AK9" s="45"/>
      <c r="AL9" s="45"/>
      <c r="AM9" s="45"/>
      <c r="AN9" s="45"/>
      <c r="AO9" s="45"/>
      <c r="AP9" s="45"/>
    </row>
    <row r="10" spans="2:42" x14ac:dyDescent="0.25">
      <c r="B10" s="59" t="s">
        <v>65</v>
      </c>
      <c r="C10" s="17" t="s">
        <v>73</v>
      </c>
      <c r="D10" s="15">
        <v>41059</v>
      </c>
      <c r="E10" s="16">
        <v>9</v>
      </c>
      <c r="F10" s="15">
        <f ca="1">WORKDAY(D10,E10-1,INDIRECT("tblFeiertage["&amp;$D$4&amp;"]"))</f>
        <v>41072</v>
      </c>
      <c r="G10" s="18">
        <v>1</v>
      </c>
      <c r="H10" s="15">
        <v>41064</v>
      </c>
      <c r="I10" s="20">
        <v>41071</v>
      </c>
      <c r="J10" s="55">
        <f t="shared" si="3"/>
        <v>11</v>
      </c>
      <c r="K10" s="6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>
        <v>3</v>
      </c>
      <c r="X10" s="45">
        <v>1</v>
      </c>
      <c r="Y10" s="45">
        <v>1</v>
      </c>
      <c r="Z10" s="45"/>
      <c r="AA10" s="45">
        <v>3</v>
      </c>
      <c r="AB10" s="45"/>
      <c r="AC10" s="45"/>
      <c r="AD10" s="45">
        <v>3</v>
      </c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</row>
    <row r="11" spans="2:42" x14ac:dyDescent="0.25">
      <c r="B11" s="59" t="s">
        <v>66</v>
      </c>
      <c r="C11" s="17" t="s">
        <v>74</v>
      </c>
      <c r="D11" s="15">
        <v>41064</v>
      </c>
      <c r="E11" s="16">
        <v>7</v>
      </c>
      <c r="F11" s="15">
        <f ca="1">WORKDAY(D11,E11-1,INDIRECT("tblFeiertage["&amp;$D$4&amp;"]"))</f>
        <v>41073</v>
      </c>
      <c r="G11" s="18">
        <v>3</v>
      </c>
      <c r="H11" s="15">
        <v>41061</v>
      </c>
      <c r="I11" s="20">
        <v>41071</v>
      </c>
      <c r="J11" s="55">
        <f t="shared" si="3"/>
        <v>21</v>
      </c>
      <c r="K11" s="6"/>
      <c r="L11" s="45"/>
      <c r="M11" s="45"/>
      <c r="N11" s="45"/>
      <c r="O11" s="45"/>
      <c r="P11" s="45"/>
      <c r="Q11" s="45"/>
      <c r="R11" s="45"/>
      <c r="S11" s="45"/>
      <c r="T11" s="45">
        <v>4</v>
      </c>
      <c r="U11" s="45"/>
      <c r="V11" s="45"/>
      <c r="W11" s="45">
        <v>3</v>
      </c>
      <c r="X11" s="45">
        <v>3</v>
      </c>
      <c r="Y11" s="45">
        <v>3</v>
      </c>
      <c r="Z11" s="45"/>
      <c r="AA11" s="45">
        <v>4</v>
      </c>
      <c r="AB11" s="45"/>
      <c r="AC11" s="45"/>
      <c r="AD11" s="45">
        <v>4</v>
      </c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</row>
    <row r="12" spans="2:42" x14ac:dyDescent="0.25">
      <c r="B12" s="59" t="s">
        <v>67</v>
      </c>
      <c r="C12" s="17" t="s">
        <v>75</v>
      </c>
      <c r="D12" s="15">
        <v>41064</v>
      </c>
      <c r="E12" s="16">
        <v>3</v>
      </c>
      <c r="F12" s="15">
        <f ca="1">WORKDAY(D12,E12-1,INDIRECT("tblFeiertage["&amp;$D$4&amp;"]"))</f>
        <v>41066</v>
      </c>
      <c r="G12" s="18">
        <v>4</v>
      </c>
      <c r="H12" s="15">
        <v>41065</v>
      </c>
      <c r="I12" s="20">
        <v>41068</v>
      </c>
      <c r="J12" s="55">
        <f t="shared" si="3"/>
        <v>4</v>
      </c>
      <c r="K12" s="6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>
        <v>2</v>
      </c>
      <c r="Y12" s="45">
        <v>1</v>
      </c>
      <c r="Z12" s="45"/>
      <c r="AA12" s="45">
        <v>1</v>
      </c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</row>
    <row r="13" spans="2:42" x14ac:dyDescent="0.25">
      <c r="B13" s="24"/>
      <c r="C13" s="56"/>
      <c r="D13" s="42"/>
      <c r="E13" s="56"/>
      <c r="F13" s="42"/>
      <c r="G13" s="57"/>
      <c r="H13" s="42"/>
      <c r="I13" s="42"/>
      <c r="J13" s="58"/>
      <c r="K13" s="6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</row>
    <row r="14" spans="2:42" x14ac:dyDescent="0.25">
      <c r="B14" s="59" t="s">
        <v>68</v>
      </c>
      <c r="C14" s="17" t="s">
        <v>76</v>
      </c>
      <c r="D14" s="15">
        <v>41066</v>
      </c>
      <c r="E14" s="16">
        <v>9</v>
      </c>
      <c r="F14" s="15">
        <f ca="1">WORKDAY(D14,E14-1,INDIRECT("tblFeiertage["&amp;$D$4&amp;"]"))</f>
        <v>41079</v>
      </c>
      <c r="G14" s="18">
        <v>2</v>
      </c>
      <c r="H14" s="15">
        <v>41066</v>
      </c>
      <c r="I14" s="20">
        <v>41078</v>
      </c>
      <c r="J14" s="55">
        <f t="shared" si="3"/>
        <v>19</v>
      </c>
      <c r="K14" s="6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>
        <v>3</v>
      </c>
      <c r="Z14" s="45"/>
      <c r="AA14" s="45">
        <v>3</v>
      </c>
      <c r="AB14" s="45"/>
      <c r="AC14" s="45"/>
      <c r="AD14" s="45">
        <v>2</v>
      </c>
      <c r="AE14" s="45">
        <v>2</v>
      </c>
      <c r="AF14" s="45">
        <v>2</v>
      </c>
      <c r="AG14" s="45">
        <v>2</v>
      </c>
      <c r="AH14" s="45">
        <v>2</v>
      </c>
      <c r="AI14" s="45"/>
      <c r="AJ14" s="45"/>
      <c r="AK14" s="45">
        <v>3</v>
      </c>
      <c r="AL14" s="45"/>
      <c r="AM14" s="45"/>
      <c r="AN14" s="45"/>
      <c r="AO14" s="45"/>
      <c r="AP14" s="45"/>
    </row>
    <row r="15" spans="2:42" x14ac:dyDescent="0.25">
      <c r="B15" s="59" t="s">
        <v>69</v>
      </c>
      <c r="C15" s="17" t="s">
        <v>85</v>
      </c>
      <c r="D15" s="15">
        <v>41068</v>
      </c>
      <c r="E15" s="16">
        <v>4</v>
      </c>
      <c r="F15" s="15">
        <f ca="1">WORKDAY(D15,E15-1,INDIRECT("tblFeiertage["&amp;$D$4&amp;"]"))</f>
        <v>41073</v>
      </c>
      <c r="G15" s="18">
        <v>4</v>
      </c>
      <c r="H15" s="15">
        <v>41071</v>
      </c>
      <c r="I15" s="20">
        <v>41075</v>
      </c>
      <c r="J15" s="55">
        <f t="shared" si="3"/>
        <v>10</v>
      </c>
      <c r="K15" s="6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>
        <v>2</v>
      </c>
      <c r="AE15" s="45">
        <v>2</v>
      </c>
      <c r="AF15" s="45">
        <v>3</v>
      </c>
      <c r="AG15" s="45">
        <v>1</v>
      </c>
      <c r="AH15" s="45">
        <v>2</v>
      </c>
      <c r="AI15" s="45"/>
      <c r="AJ15" s="45"/>
      <c r="AK15" s="45"/>
      <c r="AL15" s="45"/>
      <c r="AM15" s="45"/>
      <c r="AN15" s="45"/>
      <c r="AO15" s="45"/>
      <c r="AP15" s="45"/>
    </row>
    <row r="16" spans="2:42" x14ac:dyDescent="0.25">
      <c r="B16" s="59" t="s">
        <v>70</v>
      </c>
      <c r="C16" s="17" t="s">
        <v>77</v>
      </c>
      <c r="D16" s="15">
        <v>41071</v>
      </c>
      <c r="E16" s="16">
        <v>6</v>
      </c>
      <c r="F16" s="15">
        <f ca="1">WORKDAY(D16,E16-1,INDIRECT("tblFeiertage["&amp;$D$4&amp;"]"))</f>
        <v>41078</v>
      </c>
      <c r="G16" s="18">
        <v>1</v>
      </c>
      <c r="H16" s="15">
        <v>41071</v>
      </c>
      <c r="I16" s="20">
        <v>41079</v>
      </c>
      <c r="J16" s="55">
        <f t="shared" si="3"/>
        <v>13</v>
      </c>
      <c r="K16" s="6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>
        <v>1</v>
      </c>
      <c r="AE16" s="45">
        <v>1</v>
      </c>
      <c r="AF16" s="45">
        <v>1</v>
      </c>
      <c r="AG16" s="45">
        <v>2</v>
      </c>
      <c r="AH16" s="45">
        <v>2</v>
      </c>
      <c r="AI16" s="45"/>
      <c r="AJ16" s="45"/>
      <c r="AK16" s="45">
        <v>3</v>
      </c>
      <c r="AL16" s="45">
        <v>3</v>
      </c>
      <c r="AM16" s="45"/>
      <c r="AN16" s="45"/>
      <c r="AO16" s="45"/>
      <c r="AP16" s="45"/>
    </row>
    <row r="17" spans="2:42" x14ac:dyDescent="0.25">
      <c r="B17" s="59" t="s">
        <v>71</v>
      </c>
      <c r="C17" s="17" t="s">
        <v>78</v>
      </c>
      <c r="D17" s="15">
        <v>41072</v>
      </c>
      <c r="E17" s="16">
        <v>2</v>
      </c>
      <c r="F17" s="15">
        <f ca="1">WORKDAY(D17,E17-1,INDIRECT("tblFeiertage["&amp;$D$4&amp;"]"))</f>
        <v>41073</v>
      </c>
      <c r="G17" s="18">
        <v>2</v>
      </c>
      <c r="H17" s="15">
        <v>41079</v>
      </c>
      <c r="I17" s="20">
        <v>41081</v>
      </c>
      <c r="J17" s="55">
        <f t="shared" si="3"/>
        <v>8</v>
      </c>
      <c r="K17" s="6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>
        <v>2</v>
      </c>
      <c r="AM17" s="45">
        <v>3</v>
      </c>
      <c r="AN17" s="45">
        <v>3</v>
      </c>
      <c r="AO17" s="45"/>
      <c r="AP17" s="45"/>
    </row>
    <row r="18" spans="2:42" x14ac:dyDescent="0.25"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</sheetData>
  <conditionalFormatting sqref="L5:AP6">
    <cfRule type="expression" dxfId="29" priority="9">
      <formula>AND(L$4&gt;0,WEEKDAY(L$4,11)=7)</formula>
    </cfRule>
    <cfRule type="expression" dxfId="28" priority="10">
      <formula>AND(L$4&gt;0,WEEKDAY(L$4,11)=6)</formula>
    </cfRule>
  </conditionalFormatting>
  <conditionalFormatting sqref="L7:AP17">
    <cfRule type="expression" dxfId="27" priority="1">
      <formula>AND(ISNUMBER($H7),L$4&gt;=$H7,L$4&lt;=$I7,$G7=1)</formula>
    </cfRule>
    <cfRule type="expression" dxfId="26" priority="2">
      <formula>AND(ISNUMBER($H7),L$4&gt;=$H7,L$4&lt;=$I7,$G7=2)</formula>
    </cfRule>
    <cfRule type="expression" dxfId="25" priority="3">
      <formula>AND(ISNUMBER($H7),L$4&gt;=$H7,L$4&lt;=$I7,$G7=3)</formula>
    </cfRule>
    <cfRule type="expression" dxfId="24" priority="4">
      <formula>AND(ISNUMBER($H7),L$4&gt;=$H7,L$4&lt;=$I7,$G7=4)</formula>
    </cfRule>
    <cfRule type="expression" dxfId="23" priority="5">
      <formula>AND(ISNUMBER($D7),L$4&gt;=$D7,L$4&lt;=$F7)</formula>
    </cfRule>
    <cfRule type="expression" dxfId="22" priority="6">
      <formula>ISNUMBER(MATCH(L$4,INDIRECT("tblFeiertage["&amp;$D$4&amp;"]"),0))</formula>
    </cfRule>
    <cfRule type="expression" dxfId="21" priority="7">
      <formula>AND(L$4&gt;0,WEEKDAY(L$4,11)=7)</formula>
    </cfRule>
    <cfRule type="expression" dxfId="20" priority="8">
      <formula>AND(L$4&gt;0,WEEKDAY(L$4,11)=6)</formula>
    </cfRule>
  </conditionalFormatting>
  <dataValidations count="1">
    <dataValidation type="list" allowBlank="1" showErrorMessage="1" promptTitle="Standort" prompt="Bitte Standort auswählen" sqref="B4">
      <formula1>Bundesland</formula1>
    </dataValidation>
  </dataValidations>
  <pageMargins left="0.7" right="0.7" top="0.78740157499999996" bottom="0.78740157499999996" header="0.3" footer="0.3"/>
  <pageSetup paperSize="9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B2:AP18"/>
  <sheetViews>
    <sheetView showGridLines="0" zoomScaleNormal="100" workbookViewId="0">
      <pane ySplit="6" topLeftCell="A7" activePane="bottomLeft" state="frozen"/>
      <selection activeCell="L4" sqref="L4"/>
      <selection pane="bottomLeft" activeCell="A7" sqref="A7"/>
    </sheetView>
  </sheetViews>
  <sheetFormatPr baseColWidth="10" defaultRowHeight="15" x14ac:dyDescent="0.25"/>
  <cols>
    <col min="1" max="1" width="2.7109375" style="4" customWidth="1"/>
    <col min="2" max="2" width="21.85546875" style="4" customWidth="1"/>
    <col min="3" max="3" width="19.5703125" style="4" customWidth="1"/>
    <col min="4" max="4" width="15.7109375" style="4" customWidth="1"/>
    <col min="5" max="5" width="9.7109375" style="4" customWidth="1"/>
    <col min="6" max="6" width="15.7109375" style="4" customWidth="1"/>
    <col min="7" max="7" width="6.7109375" style="4" customWidth="1"/>
    <col min="8" max="9" width="15.7109375" style="4" customWidth="1"/>
    <col min="10" max="10" width="8" style="4" customWidth="1"/>
    <col min="11" max="11" width="4.5703125" style="4" bestFit="1" customWidth="1"/>
    <col min="12" max="42" width="3.7109375" style="4" customWidth="1"/>
    <col min="43" max="16384" width="11.42578125" style="4"/>
  </cols>
  <sheetData>
    <row r="2" spans="2:42" ht="23.25" x14ac:dyDescent="0.35">
      <c r="B2" s="60" t="s">
        <v>80</v>
      </c>
      <c r="C2" s="28"/>
      <c r="D2" s="28"/>
      <c r="E2" s="28"/>
      <c r="F2" s="28"/>
      <c r="G2" s="28"/>
      <c r="H2" s="28"/>
      <c r="I2" s="28"/>
      <c r="J2" s="28"/>
    </row>
    <row r="3" spans="2:42" x14ac:dyDescent="0.25"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2:42" s="14" customFormat="1" ht="32.25" x14ac:dyDescent="0.25">
      <c r="B4" s="50" t="s">
        <v>40</v>
      </c>
      <c r="C4" s="51"/>
      <c r="D4" s="54" t="str">
        <f>VLOOKUP(B4,Ländertabelle,2,FALSE)</f>
        <v>BW</v>
      </c>
      <c r="E4" s="51"/>
      <c r="F4" s="51"/>
      <c r="G4" s="51"/>
      <c r="H4" s="51"/>
      <c r="I4" s="51"/>
      <c r="J4" s="51"/>
      <c r="K4" s="52"/>
      <c r="L4" s="53">
        <f>IF(MIN(D8:D17,H8:H17)&gt;0,MIN(D8:D17,H8:H17),"")</f>
        <v>41053</v>
      </c>
      <c r="M4" s="53">
        <f t="shared" ref="M4:AP4" ca="1" si="0">IF(AND(L4&gt;=MIN($D$8:$D$17,$H$8:$H$17),L4&lt;MAX($F$8:$F$17,$I$8:$I$17)),L4+1,"")</f>
        <v>41054</v>
      </c>
      <c r="N4" s="53">
        <f t="shared" ca="1" si="0"/>
        <v>41055</v>
      </c>
      <c r="O4" s="53">
        <f t="shared" ca="1" si="0"/>
        <v>41056</v>
      </c>
      <c r="P4" s="53">
        <f t="shared" ca="1" si="0"/>
        <v>41057</v>
      </c>
      <c r="Q4" s="53">
        <f t="shared" ca="1" si="0"/>
        <v>41058</v>
      </c>
      <c r="R4" s="53">
        <f t="shared" ca="1" si="0"/>
        <v>41059</v>
      </c>
      <c r="S4" s="53">
        <f t="shared" ca="1" si="0"/>
        <v>41060</v>
      </c>
      <c r="T4" s="53">
        <f t="shared" ca="1" si="0"/>
        <v>41061</v>
      </c>
      <c r="U4" s="53">
        <f t="shared" ca="1" si="0"/>
        <v>41062</v>
      </c>
      <c r="V4" s="53">
        <f t="shared" ca="1" si="0"/>
        <v>41063</v>
      </c>
      <c r="W4" s="53">
        <f t="shared" ca="1" si="0"/>
        <v>41064</v>
      </c>
      <c r="X4" s="53">
        <f t="shared" ca="1" si="0"/>
        <v>41065</v>
      </c>
      <c r="Y4" s="53">
        <f t="shared" ca="1" si="0"/>
        <v>41066</v>
      </c>
      <c r="Z4" s="53">
        <f t="shared" ca="1" si="0"/>
        <v>41067</v>
      </c>
      <c r="AA4" s="53">
        <f t="shared" ca="1" si="0"/>
        <v>41068</v>
      </c>
      <c r="AB4" s="53">
        <f t="shared" ca="1" si="0"/>
        <v>41069</v>
      </c>
      <c r="AC4" s="53">
        <f t="shared" ca="1" si="0"/>
        <v>41070</v>
      </c>
      <c r="AD4" s="53">
        <f t="shared" ca="1" si="0"/>
        <v>41071</v>
      </c>
      <c r="AE4" s="53">
        <f t="shared" ca="1" si="0"/>
        <v>41072</v>
      </c>
      <c r="AF4" s="53">
        <f t="shared" ca="1" si="0"/>
        <v>41073</v>
      </c>
      <c r="AG4" s="53">
        <f t="shared" ca="1" si="0"/>
        <v>41074</v>
      </c>
      <c r="AH4" s="53">
        <f t="shared" ca="1" si="0"/>
        <v>41075</v>
      </c>
      <c r="AI4" s="53">
        <f t="shared" ca="1" si="0"/>
        <v>41076</v>
      </c>
      <c r="AJ4" s="53">
        <f t="shared" ca="1" si="0"/>
        <v>41077</v>
      </c>
      <c r="AK4" s="53">
        <f t="shared" ca="1" si="0"/>
        <v>41078</v>
      </c>
      <c r="AL4" s="53">
        <f t="shared" ca="1" si="0"/>
        <v>41079</v>
      </c>
      <c r="AM4" s="53">
        <f t="shared" ca="1" si="0"/>
        <v>41080</v>
      </c>
      <c r="AN4" s="53">
        <f t="shared" ca="1" si="0"/>
        <v>41081</v>
      </c>
      <c r="AO4" s="53" t="str">
        <f t="shared" ca="1" si="0"/>
        <v/>
      </c>
      <c r="AP4" s="53" t="str">
        <f t="shared" ca="1" si="0"/>
        <v/>
      </c>
    </row>
    <row r="5" spans="2:42" s="14" customFormat="1" x14ac:dyDescent="0.25">
      <c r="K5" s="46"/>
      <c r="L5" s="49">
        <f>L4</f>
        <v>41053</v>
      </c>
      <c r="M5" s="49">
        <f t="shared" ref="M5:AP5" ca="1" si="1">M4</f>
        <v>41054</v>
      </c>
      <c r="N5" s="49">
        <f t="shared" ca="1" si="1"/>
        <v>41055</v>
      </c>
      <c r="O5" s="49">
        <f t="shared" ca="1" si="1"/>
        <v>41056</v>
      </c>
      <c r="P5" s="49">
        <f t="shared" ca="1" si="1"/>
        <v>41057</v>
      </c>
      <c r="Q5" s="49">
        <f t="shared" ca="1" si="1"/>
        <v>41058</v>
      </c>
      <c r="R5" s="49">
        <f t="shared" ca="1" si="1"/>
        <v>41059</v>
      </c>
      <c r="S5" s="49">
        <f t="shared" ca="1" si="1"/>
        <v>41060</v>
      </c>
      <c r="T5" s="49">
        <f t="shared" ca="1" si="1"/>
        <v>41061</v>
      </c>
      <c r="U5" s="49">
        <f t="shared" ca="1" si="1"/>
        <v>41062</v>
      </c>
      <c r="V5" s="49">
        <f t="shared" ca="1" si="1"/>
        <v>41063</v>
      </c>
      <c r="W5" s="49">
        <f t="shared" ca="1" si="1"/>
        <v>41064</v>
      </c>
      <c r="X5" s="49">
        <f t="shared" ca="1" si="1"/>
        <v>41065</v>
      </c>
      <c r="Y5" s="49">
        <f t="shared" ca="1" si="1"/>
        <v>41066</v>
      </c>
      <c r="Z5" s="49">
        <f t="shared" ca="1" si="1"/>
        <v>41067</v>
      </c>
      <c r="AA5" s="49">
        <f t="shared" ca="1" si="1"/>
        <v>41068</v>
      </c>
      <c r="AB5" s="49">
        <f t="shared" ca="1" si="1"/>
        <v>41069</v>
      </c>
      <c r="AC5" s="49">
        <f t="shared" ca="1" si="1"/>
        <v>41070</v>
      </c>
      <c r="AD5" s="49">
        <f t="shared" ca="1" si="1"/>
        <v>41071</v>
      </c>
      <c r="AE5" s="49">
        <f t="shared" ca="1" si="1"/>
        <v>41072</v>
      </c>
      <c r="AF5" s="49">
        <f t="shared" ca="1" si="1"/>
        <v>41073</v>
      </c>
      <c r="AG5" s="49">
        <f t="shared" ca="1" si="1"/>
        <v>41074</v>
      </c>
      <c r="AH5" s="49">
        <f t="shared" ca="1" si="1"/>
        <v>41075</v>
      </c>
      <c r="AI5" s="49">
        <f t="shared" ca="1" si="1"/>
        <v>41076</v>
      </c>
      <c r="AJ5" s="49">
        <f t="shared" ca="1" si="1"/>
        <v>41077</v>
      </c>
      <c r="AK5" s="49">
        <f t="shared" ca="1" si="1"/>
        <v>41078</v>
      </c>
      <c r="AL5" s="49">
        <f t="shared" ca="1" si="1"/>
        <v>41079</v>
      </c>
      <c r="AM5" s="49">
        <f t="shared" ca="1" si="1"/>
        <v>41080</v>
      </c>
      <c r="AN5" s="49">
        <f t="shared" ca="1" si="1"/>
        <v>41081</v>
      </c>
      <c r="AO5" s="49" t="str">
        <f t="shared" ca="1" si="1"/>
        <v/>
      </c>
      <c r="AP5" s="49" t="str">
        <f t="shared" ca="1" si="1"/>
        <v/>
      </c>
    </row>
    <row r="6" spans="2:42" x14ac:dyDescent="0.25">
      <c r="B6" s="25" t="s">
        <v>56</v>
      </c>
      <c r="C6" s="26" t="s">
        <v>57</v>
      </c>
      <c r="D6" s="26" t="s">
        <v>89</v>
      </c>
      <c r="E6" s="26" t="s">
        <v>58</v>
      </c>
      <c r="F6" s="26" t="s">
        <v>59</v>
      </c>
      <c r="G6" s="29" t="s">
        <v>79</v>
      </c>
      <c r="H6" s="27" t="s">
        <v>82</v>
      </c>
      <c r="I6" s="26" t="s">
        <v>60</v>
      </c>
      <c r="J6" s="41" t="s">
        <v>88</v>
      </c>
      <c r="K6" s="62" t="s">
        <v>81</v>
      </c>
      <c r="L6" s="45" t="str">
        <f>IF(ISNUMBER(L4),IF(WEEKDAY(L4,11)=1,WEEKNUM(L4,21),""),"")</f>
        <v/>
      </c>
      <c r="M6" s="45" t="str">
        <f t="shared" ref="M6:AN6" ca="1" si="2">IF(ISNUMBER(M4),IF(WEEKDAY(M4,11)=1,WEEKNUM(M4,21),""),"")</f>
        <v/>
      </c>
      <c r="N6" s="45" t="str">
        <f t="shared" ca="1" si="2"/>
        <v/>
      </c>
      <c r="O6" s="45" t="str">
        <f t="shared" ca="1" si="2"/>
        <v/>
      </c>
      <c r="P6" s="45">
        <f t="shared" ca="1" si="2"/>
        <v>22</v>
      </c>
      <c r="Q6" s="45" t="str">
        <f t="shared" ca="1" si="2"/>
        <v/>
      </c>
      <c r="R6" s="45" t="str">
        <f t="shared" ca="1" si="2"/>
        <v/>
      </c>
      <c r="S6" s="45" t="str">
        <f t="shared" ca="1" si="2"/>
        <v/>
      </c>
      <c r="T6" s="45" t="str">
        <f t="shared" ca="1" si="2"/>
        <v/>
      </c>
      <c r="U6" s="45" t="str">
        <f t="shared" ca="1" si="2"/>
        <v/>
      </c>
      <c r="V6" s="45" t="str">
        <f t="shared" ca="1" si="2"/>
        <v/>
      </c>
      <c r="W6" s="45">
        <f t="shared" ca="1" si="2"/>
        <v>23</v>
      </c>
      <c r="X6" s="45" t="str">
        <f t="shared" ca="1" si="2"/>
        <v/>
      </c>
      <c r="Y6" s="45" t="str">
        <f t="shared" ca="1" si="2"/>
        <v/>
      </c>
      <c r="Z6" s="45" t="str">
        <f t="shared" ca="1" si="2"/>
        <v/>
      </c>
      <c r="AA6" s="45" t="str">
        <f t="shared" ca="1" si="2"/>
        <v/>
      </c>
      <c r="AB6" s="45" t="str">
        <f t="shared" ca="1" si="2"/>
        <v/>
      </c>
      <c r="AC6" s="45" t="str">
        <f t="shared" ca="1" si="2"/>
        <v/>
      </c>
      <c r="AD6" s="45">
        <f t="shared" ca="1" si="2"/>
        <v>24</v>
      </c>
      <c r="AE6" s="45" t="str">
        <f t="shared" ca="1" si="2"/>
        <v/>
      </c>
      <c r="AF6" s="45" t="str">
        <f t="shared" ca="1" si="2"/>
        <v/>
      </c>
      <c r="AG6" s="45" t="str">
        <f t="shared" ca="1" si="2"/>
        <v/>
      </c>
      <c r="AH6" s="45" t="str">
        <f t="shared" ca="1" si="2"/>
        <v/>
      </c>
      <c r="AI6" s="45" t="str">
        <f t="shared" ca="1" si="2"/>
        <v/>
      </c>
      <c r="AJ6" s="45" t="str">
        <f t="shared" ca="1" si="2"/>
        <v/>
      </c>
      <c r="AK6" s="45">
        <f t="shared" ca="1" si="2"/>
        <v>25</v>
      </c>
      <c r="AL6" s="45" t="str">
        <f t="shared" ca="1" si="2"/>
        <v/>
      </c>
      <c r="AM6" s="45" t="str">
        <f t="shared" ca="1" si="2"/>
        <v/>
      </c>
      <c r="AN6" s="45" t="str">
        <f t="shared" ca="1" si="2"/>
        <v/>
      </c>
      <c r="AO6" s="45"/>
      <c r="AP6" s="45"/>
    </row>
    <row r="7" spans="2:42" x14ac:dyDescent="0.25">
      <c r="B7" s="24" t="s">
        <v>83</v>
      </c>
      <c r="C7" s="56"/>
      <c r="D7" s="42">
        <f>MIN(D8:D12)</f>
        <v>41053</v>
      </c>
      <c r="E7" s="56"/>
      <c r="F7" s="42">
        <f ca="1">MAX(F8:F12)</f>
        <v>41073</v>
      </c>
      <c r="G7" s="57"/>
      <c r="H7" s="42">
        <f>MIN(H8:H12)</f>
        <v>41053</v>
      </c>
      <c r="I7" s="42">
        <f>MAX(I8:I12)</f>
        <v>41075</v>
      </c>
      <c r="J7" s="58">
        <f>SUM(J8:J12)</f>
        <v>66</v>
      </c>
      <c r="K7" s="6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</row>
    <row r="8" spans="2:42" x14ac:dyDescent="0.25">
      <c r="B8" s="59" t="s">
        <v>63</v>
      </c>
      <c r="C8" s="17" t="s">
        <v>72</v>
      </c>
      <c r="D8" s="15">
        <v>41053</v>
      </c>
      <c r="E8" s="16">
        <v>2</v>
      </c>
      <c r="F8" s="15">
        <f ca="1">WORKDAY(D8,E8-1,INDIRECT("tblFeiertage["&amp;$D$4&amp;"]"))</f>
        <v>41054</v>
      </c>
      <c r="G8" s="18">
        <v>1</v>
      </c>
      <c r="H8" s="15">
        <v>41053</v>
      </c>
      <c r="I8" s="20">
        <v>41054</v>
      </c>
      <c r="J8" s="55">
        <f>SUM(L8:AP8)</f>
        <v>4</v>
      </c>
      <c r="K8" s="6"/>
      <c r="L8" s="45">
        <v>2</v>
      </c>
      <c r="M8" s="45">
        <v>2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</row>
    <row r="9" spans="2:42" x14ac:dyDescent="0.25">
      <c r="B9" s="59" t="s">
        <v>64</v>
      </c>
      <c r="C9" s="17" t="s">
        <v>73</v>
      </c>
      <c r="D9" s="15">
        <v>41057</v>
      </c>
      <c r="E9" s="16">
        <v>12</v>
      </c>
      <c r="F9" s="15">
        <f ca="1">WORKDAY(D9,E9-1,INDIRECT("tblFeiertage["&amp;$D$4&amp;"]"))</f>
        <v>41073</v>
      </c>
      <c r="G9" s="18">
        <v>2</v>
      </c>
      <c r="H9" s="15">
        <v>41058</v>
      </c>
      <c r="I9" s="20">
        <v>41075</v>
      </c>
      <c r="J9" s="55">
        <f t="shared" ref="J9:J17" si="3">SUM(L9:AP9)</f>
        <v>26</v>
      </c>
      <c r="K9" s="6"/>
      <c r="L9" s="45"/>
      <c r="M9" s="45"/>
      <c r="N9" s="45"/>
      <c r="O9" s="45"/>
      <c r="P9" s="45"/>
      <c r="Q9" s="45">
        <v>2</v>
      </c>
      <c r="R9" s="45">
        <v>3</v>
      </c>
      <c r="S9" s="45">
        <v>3</v>
      </c>
      <c r="T9" s="45">
        <v>2</v>
      </c>
      <c r="U9" s="45"/>
      <c r="V9" s="45"/>
      <c r="W9" s="45">
        <v>3</v>
      </c>
      <c r="X9" s="45">
        <v>1</v>
      </c>
      <c r="Y9" s="45">
        <v>2</v>
      </c>
      <c r="Z9" s="45"/>
      <c r="AA9" s="45">
        <v>2</v>
      </c>
      <c r="AB9" s="45"/>
      <c r="AC9" s="45"/>
      <c r="AD9" s="45">
        <v>2</v>
      </c>
      <c r="AE9" s="45">
        <v>1</v>
      </c>
      <c r="AF9" s="45">
        <v>1</v>
      </c>
      <c r="AG9" s="45">
        <v>2</v>
      </c>
      <c r="AH9" s="45">
        <v>2</v>
      </c>
      <c r="AI9" s="45"/>
      <c r="AJ9" s="45"/>
      <c r="AK9" s="45"/>
      <c r="AL9" s="45"/>
      <c r="AM9" s="45"/>
      <c r="AN9" s="45"/>
      <c r="AO9" s="45"/>
      <c r="AP9" s="45"/>
    </row>
    <row r="10" spans="2:42" x14ac:dyDescent="0.25">
      <c r="B10" s="59" t="s">
        <v>65</v>
      </c>
      <c r="C10" s="17" t="s">
        <v>73</v>
      </c>
      <c r="D10" s="15">
        <v>41059</v>
      </c>
      <c r="E10" s="16">
        <v>9</v>
      </c>
      <c r="F10" s="15">
        <f ca="1">WORKDAY(D10,E10-1,INDIRECT("tblFeiertage["&amp;$D$4&amp;"]"))</f>
        <v>41072</v>
      </c>
      <c r="G10" s="18">
        <v>1</v>
      </c>
      <c r="H10" s="15">
        <v>41064</v>
      </c>
      <c r="I10" s="20">
        <v>41071</v>
      </c>
      <c r="J10" s="55">
        <f t="shared" si="3"/>
        <v>11</v>
      </c>
      <c r="K10" s="6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>
        <v>3</v>
      </c>
      <c r="X10" s="45">
        <v>1</v>
      </c>
      <c r="Y10" s="45">
        <v>1</v>
      </c>
      <c r="Z10" s="45"/>
      <c r="AA10" s="45">
        <v>3</v>
      </c>
      <c r="AB10" s="45"/>
      <c r="AC10" s="45"/>
      <c r="AD10" s="45">
        <v>3</v>
      </c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</row>
    <row r="11" spans="2:42" x14ac:dyDescent="0.25">
      <c r="B11" s="59" t="s">
        <v>66</v>
      </c>
      <c r="C11" s="17" t="s">
        <v>74</v>
      </c>
      <c r="D11" s="15">
        <v>41064</v>
      </c>
      <c r="E11" s="16">
        <v>7</v>
      </c>
      <c r="F11" s="15">
        <f ca="1">WORKDAY(D11,E11-1,INDIRECT("tblFeiertage["&amp;$D$4&amp;"]"))</f>
        <v>41073</v>
      </c>
      <c r="G11" s="18">
        <v>3</v>
      </c>
      <c r="H11" s="15">
        <v>41061</v>
      </c>
      <c r="I11" s="20">
        <v>41071</v>
      </c>
      <c r="J11" s="55">
        <f t="shared" si="3"/>
        <v>21</v>
      </c>
      <c r="K11" s="6"/>
      <c r="L11" s="45"/>
      <c r="M11" s="45"/>
      <c r="N11" s="45"/>
      <c r="O11" s="45"/>
      <c r="P11" s="45"/>
      <c r="Q11" s="45"/>
      <c r="R11" s="45"/>
      <c r="S11" s="45"/>
      <c r="T11" s="45">
        <v>4</v>
      </c>
      <c r="U11" s="45"/>
      <c r="V11" s="45"/>
      <c r="W11" s="45">
        <v>3</v>
      </c>
      <c r="X11" s="45">
        <v>3</v>
      </c>
      <c r="Y11" s="45">
        <v>3</v>
      </c>
      <c r="Z11" s="45"/>
      <c r="AA11" s="45">
        <v>4</v>
      </c>
      <c r="AB11" s="45"/>
      <c r="AC11" s="45"/>
      <c r="AD11" s="45">
        <v>4</v>
      </c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</row>
    <row r="12" spans="2:42" x14ac:dyDescent="0.25">
      <c r="B12" s="59" t="s">
        <v>67</v>
      </c>
      <c r="C12" s="17" t="s">
        <v>75</v>
      </c>
      <c r="D12" s="15">
        <v>41064</v>
      </c>
      <c r="E12" s="16">
        <v>3</v>
      </c>
      <c r="F12" s="15">
        <f ca="1">WORKDAY(D12,E12-1,INDIRECT("tblFeiertage["&amp;$D$4&amp;"]"))</f>
        <v>41066</v>
      </c>
      <c r="G12" s="18">
        <v>4</v>
      </c>
      <c r="H12" s="15">
        <v>41065</v>
      </c>
      <c r="I12" s="20">
        <v>41068</v>
      </c>
      <c r="J12" s="55">
        <f t="shared" si="3"/>
        <v>4</v>
      </c>
      <c r="K12" s="6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>
        <v>2</v>
      </c>
      <c r="Y12" s="45">
        <v>1</v>
      </c>
      <c r="Z12" s="45"/>
      <c r="AA12" s="45">
        <v>1</v>
      </c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</row>
    <row r="13" spans="2:42" x14ac:dyDescent="0.25">
      <c r="B13" s="24" t="s">
        <v>84</v>
      </c>
      <c r="C13" s="56"/>
      <c r="D13" s="42">
        <f>MIN(D14:D17)</f>
        <v>41066</v>
      </c>
      <c r="E13" s="56"/>
      <c r="F13" s="42">
        <f ca="1">MAX(F14:F17)</f>
        <v>41079</v>
      </c>
      <c r="G13" s="57"/>
      <c r="H13" s="42">
        <f>MIN(H14:H17)</f>
        <v>41066</v>
      </c>
      <c r="I13" s="42">
        <f>MAX(I14:I17)</f>
        <v>41081</v>
      </c>
      <c r="J13" s="58">
        <f>SUM(J14:J17)</f>
        <v>50</v>
      </c>
      <c r="K13" s="6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</row>
    <row r="14" spans="2:42" x14ac:dyDescent="0.25">
      <c r="B14" s="59" t="s">
        <v>68</v>
      </c>
      <c r="C14" s="17" t="s">
        <v>76</v>
      </c>
      <c r="D14" s="15">
        <v>41066</v>
      </c>
      <c r="E14" s="16">
        <v>9</v>
      </c>
      <c r="F14" s="15">
        <f ca="1">WORKDAY(D14,E14-1,INDIRECT("tblFeiertage["&amp;$D$4&amp;"]"))</f>
        <v>41079</v>
      </c>
      <c r="G14" s="18">
        <v>2</v>
      </c>
      <c r="H14" s="15">
        <v>41066</v>
      </c>
      <c r="I14" s="20">
        <v>41078</v>
      </c>
      <c r="J14" s="55">
        <f t="shared" si="3"/>
        <v>19</v>
      </c>
      <c r="K14" s="6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>
        <v>3</v>
      </c>
      <c r="Z14" s="45"/>
      <c r="AA14" s="45">
        <v>3</v>
      </c>
      <c r="AB14" s="45"/>
      <c r="AC14" s="45"/>
      <c r="AD14" s="45">
        <v>2</v>
      </c>
      <c r="AE14" s="45">
        <v>2</v>
      </c>
      <c r="AF14" s="45">
        <v>2</v>
      </c>
      <c r="AG14" s="45">
        <v>2</v>
      </c>
      <c r="AH14" s="45">
        <v>2</v>
      </c>
      <c r="AI14" s="45"/>
      <c r="AJ14" s="45"/>
      <c r="AK14" s="45">
        <v>3</v>
      </c>
      <c r="AL14" s="45"/>
      <c r="AM14" s="45"/>
      <c r="AN14" s="45"/>
      <c r="AO14" s="45"/>
      <c r="AP14" s="45"/>
    </row>
    <row r="15" spans="2:42" x14ac:dyDescent="0.25">
      <c r="B15" s="59" t="s">
        <v>69</v>
      </c>
      <c r="C15" s="17" t="s">
        <v>85</v>
      </c>
      <c r="D15" s="15">
        <v>41068</v>
      </c>
      <c r="E15" s="16">
        <v>4</v>
      </c>
      <c r="F15" s="15">
        <f ca="1">WORKDAY(D15,E15-1,INDIRECT("tblFeiertage["&amp;$D$4&amp;"]"))</f>
        <v>41073</v>
      </c>
      <c r="G15" s="18">
        <v>4</v>
      </c>
      <c r="H15" s="15">
        <v>41071</v>
      </c>
      <c r="I15" s="20">
        <v>41075</v>
      </c>
      <c r="J15" s="55">
        <f t="shared" si="3"/>
        <v>10</v>
      </c>
      <c r="K15" s="6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>
        <v>2</v>
      </c>
      <c r="AE15" s="45">
        <v>2</v>
      </c>
      <c r="AF15" s="45">
        <v>3</v>
      </c>
      <c r="AG15" s="45">
        <v>1</v>
      </c>
      <c r="AH15" s="45">
        <v>2</v>
      </c>
      <c r="AI15" s="45"/>
      <c r="AJ15" s="45"/>
      <c r="AK15" s="45"/>
      <c r="AL15" s="45"/>
      <c r="AM15" s="45"/>
      <c r="AN15" s="45"/>
      <c r="AO15" s="45"/>
      <c r="AP15" s="45"/>
    </row>
    <row r="16" spans="2:42" x14ac:dyDescent="0.25">
      <c r="B16" s="59" t="s">
        <v>70</v>
      </c>
      <c r="C16" s="17" t="s">
        <v>77</v>
      </c>
      <c r="D16" s="15">
        <v>41071</v>
      </c>
      <c r="E16" s="16">
        <v>6</v>
      </c>
      <c r="F16" s="15">
        <f ca="1">WORKDAY(D16,E16-1,INDIRECT("tblFeiertage["&amp;$D$4&amp;"]"))</f>
        <v>41078</v>
      </c>
      <c r="G16" s="18">
        <v>1</v>
      </c>
      <c r="H16" s="15">
        <v>41071</v>
      </c>
      <c r="I16" s="20">
        <v>41079</v>
      </c>
      <c r="J16" s="55">
        <f t="shared" si="3"/>
        <v>13</v>
      </c>
      <c r="K16" s="6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>
        <v>1</v>
      </c>
      <c r="AE16" s="45">
        <v>1</v>
      </c>
      <c r="AF16" s="45">
        <v>1</v>
      </c>
      <c r="AG16" s="45">
        <v>2</v>
      </c>
      <c r="AH16" s="45">
        <v>2</v>
      </c>
      <c r="AI16" s="45"/>
      <c r="AJ16" s="45"/>
      <c r="AK16" s="45">
        <v>3</v>
      </c>
      <c r="AL16" s="45">
        <v>3</v>
      </c>
      <c r="AM16" s="45"/>
      <c r="AN16" s="45"/>
      <c r="AO16" s="45"/>
      <c r="AP16" s="45"/>
    </row>
    <row r="17" spans="2:42" x14ac:dyDescent="0.25">
      <c r="B17" s="59" t="s">
        <v>71</v>
      </c>
      <c r="C17" s="17" t="s">
        <v>78</v>
      </c>
      <c r="D17" s="15">
        <v>41072</v>
      </c>
      <c r="E17" s="16">
        <v>2</v>
      </c>
      <c r="F17" s="15">
        <f ca="1">WORKDAY(D17,E17-1,INDIRECT("tblFeiertage["&amp;$D$4&amp;"]"))</f>
        <v>41073</v>
      </c>
      <c r="G17" s="18">
        <v>2</v>
      </c>
      <c r="H17" s="15">
        <v>41079</v>
      </c>
      <c r="I17" s="20">
        <v>41081</v>
      </c>
      <c r="J17" s="55">
        <f t="shared" si="3"/>
        <v>8</v>
      </c>
      <c r="K17" s="6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>
        <v>2</v>
      </c>
      <c r="AM17" s="45">
        <v>3</v>
      </c>
      <c r="AN17" s="45">
        <v>3</v>
      </c>
      <c r="AO17" s="45"/>
      <c r="AP17" s="45"/>
    </row>
    <row r="18" spans="2:42" x14ac:dyDescent="0.25"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</sheetData>
  <conditionalFormatting sqref="L5:AP6">
    <cfRule type="expression" dxfId="19" priority="9">
      <formula>AND(L$4&gt;0,WEEKDAY(L$4,11)=7)</formula>
    </cfRule>
    <cfRule type="expression" dxfId="18" priority="10">
      <formula>AND(L$4&gt;0,WEEKDAY(L$4,11)=6)</formula>
    </cfRule>
  </conditionalFormatting>
  <conditionalFormatting sqref="L7:AP17">
    <cfRule type="expression" dxfId="17" priority="1">
      <formula>AND(ISNUMBER($H7),L$4&gt;=$H7,L$4&lt;=$I7,$G7=1)</formula>
    </cfRule>
    <cfRule type="expression" dxfId="16" priority="2">
      <formula>AND(ISNUMBER($H7),L$4&gt;=$H7,L$4&lt;=$I7,$G7=2)</formula>
    </cfRule>
    <cfRule type="expression" dxfId="15" priority="3">
      <formula>AND(ISNUMBER($H7),L$4&gt;=$H7,L$4&lt;=$I7,$G7=3)</formula>
    </cfRule>
    <cfRule type="expression" dxfId="14" priority="4">
      <formula>AND(ISNUMBER($H7),L$4&gt;=$H7,L$4&lt;=$I7,$G7=4)</formula>
    </cfRule>
    <cfRule type="expression" dxfId="13" priority="5">
      <formula>AND(ISNUMBER($D7),L$4&gt;=$D7,L$4&lt;=$F7)</formula>
    </cfRule>
    <cfRule type="expression" dxfId="12" priority="6">
      <formula>ISNUMBER(MATCH(L$4,INDIRECT("tblFeiertage["&amp;$D$4&amp;"]"),0))</formula>
    </cfRule>
    <cfRule type="expression" dxfId="11" priority="7">
      <formula>AND(L$4&gt;0,WEEKDAY(L$4,11)=7)</formula>
    </cfRule>
    <cfRule type="expression" dxfId="10" priority="8">
      <formula>AND(L$4&gt;0,WEEKDAY(L$4,11)=6)</formula>
    </cfRule>
  </conditionalFormatting>
  <dataValidations count="1">
    <dataValidation type="list" allowBlank="1" showErrorMessage="1" promptTitle="Standort" prompt="Bitte Standort auswählen" sqref="B4">
      <formula1>Bundesland</formula1>
    </dataValidation>
  </dataValidations>
  <pageMargins left="0.7" right="0.7" top="0.78740157499999996" bottom="0.78740157499999996" header="0.3" footer="0.3"/>
  <pageSetup paperSize="9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>
    <outlinePr summaryBelow="0" summaryRight="0"/>
  </sheetPr>
  <dimension ref="B2:AP18"/>
  <sheetViews>
    <sheetView showGridLines="0" tabSelected="1" zoomScaleNormal="100" workbookViewId="0">
      <pane ySplit="6" topLeftCell="A7" activePane="bottomLeft" state="frozen"/>
      <selection activeCell="L4" sqref="L4"/>
      <selection pane="bottomLeft" activeCell="A7" sqref="A7"/>
    </sheetView>
  </sheetViews>
  <sheetFormatPr baseColWidth="10" defaultRowHeight="15" outlineLevelRow="1" outlineLevelCol="1" x14ac:dyDescent="0.25"/>
  <cols>
    <col min="1" max="1" width="2.7109375" style="4" customWidth="1"/>
    <col min="2" max="2" width="21.85546875" style="4" customWidth="1"/>
    <col min="3" max="3" width="19.5703125" style="4" customWidth="1" outlineLevel="1"/>
    <col min="4" max="4" width="15.7109375" style="4" customWidth="1" outlineLevel="1"/>
    <col min="5" max="5" width="9.7109375" style="4" customWidth="1" outlineLevel="1"/>
    <col min="6" max="6" width="15.7109375" style="4" customWidth="1" outlineLevel="1"/>
    <col min="7" max="7" width="6.7109375" style="4" customWidth="1"/>
    <col min="8" max="9" width="15.7109375" style="4" customWidth="1"/>
    <col min="10" max="10" width="8" style="4" customWidth="1"/>
    <col min="11" max="11" width="4.5703125" style="4" bestFit="1" customWidth="1"/>
    <col min="12" max="42" width="3.7109375" style="4" customWidth="1"/>
    <col min="43" max="16384" width="11.42578125" style="4"/>
  </cols>
  <sheetData>
    <row r="2" spans="2:42" ht="23.25" x14ac:dyDescent="0.35">
      <c r="B2" s="60" t="s">
        <v>80</v>
      </c>
      <c r="C2" s="28"/>
      <c r="D2" s="28"/>
      <c r="E2" s="28"/>
      <c r="F2" s="28"/>
      <c r="G2" s="28"/>
      <c r="H2" s="28"/>
      <c r="I2" s="28"/>
      <c r="J2" s="28"/>
    </row>
    <row r="3" spans="2:42" x14ac:dyDescent="0.25"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2:42" s="14" customFormat="1" ht="32.25" x14ac:dyDescent="0.25">
      <c r="B4" s="50" t="s">
        <v>40</v>
      </c>
      <c r="C4" s="51"/>
      <c r="D4" s="54" t="str">
        <f>VLOOKUP(B4,Ländertabelle,2,FALSE)</f>
        <v>BW</v>
      </c>
      <c r="E4" s="51"/>
      <c r="F4" s="51"/>
      <c r="G4" s="51"/>
      <c r="H4" s="51"/>
      <c r="I4" s="51"/>
      <c r="J4" s="51"/>
      <c r="K4" s="52"/>
      <c r="L4" s="53">
        <f>IF(MIN(D8:D17,H8:H17)&gt;0,MIN(D8:D17,H8:H17),"")</f>
        <v>41053</v>
      </c>
      <c r="M4" s="53">
        <f t="shared" ref="M4:AP4" ca="1" si="0">IF(AND(L4&gt;=MIN($D$8:$D$17,$H$8:$H$17),L4&lt;MAX($F$8:$F$17,$I$8:$I$17)),L4+1,"")</f>
        <v>41054</v>
      </c>
      <c r="N4" s="53">
        <f t="shared" ca="1" si="0"/>
        <v>41055</v>
      </c>
      <c r="O4" s="53">
        <f t="shared" ca="1" si="0"/>
        <v>41056</v>
      </c>
      <c r="P4" s="53">
        <f t="shared" ca="1" si="0"/>
        <v>41057</v>
      </c>
      <c r="Q4" s="53">
        <f t="shared" ca="1" si="0"/>
        <v>41058</v>
      </c>
      <c r="R4" s="53">
        <f t="shared" ca="1" si="0"/>
        <v>41059</v>
      </c>
      <c r="S4" s="53">
        <f t="shared" ca="1" si="0"/>
        <v>41060</v>
      </c>
      <c r="T4" s="53">
        <f t="shared" ca="1" si="0"/>
        <v>41061</v>
      </c>
      <c r="U4" s="53">
        <f t="shared" ca="1" si="0"/>
        <v>41062</v>
      </c>
      <c r="V4" s="53">
        <f t="shared" ca="1" si="0"/>
        <v>41063</v>
      </c>
      <c r="W4" s="53">
        <f t="shared" ca="1" si="0"/>
        <v>41064</v>
      </c>
      <c r="X4" s="53">
        <f t="shared" ca="1" si="0"/>
        <v>41065</v>
      </c>
      <c r="Y4" s="53">
        <f t="shared" ca="1" si="0"/>
        <v>41066</v>
      </c>
      <c r="Z4" s="53">
        <f t="shared" ca="1" si="0"/>
        <v>41067</v>
      </c>
      <c r="AA4" s="53">
        <f t="shared" ca="1" si="0"/>
        <v>41068</v>
      </c>
      <c r="AB4" s="53">
        <f t="shared" ca="1" si="0"/>
        <v>41069</v>
      </c>
      <c r="AC4" s="53">
        <f t="shared" ca="1" si="0"/>
        <v>41070</v>
      </c>
      <c r="AD4" s="53">
        <f t="shared" ca="1" si="0"/>
        <v>41071</v>
      </c>
      <c r="AE4" s="53">
        <f t="shared" ca="1" si="0"/>
        <v>41072</v>
      </c>
      <c r="AF4" s="53">
        <f t="shared" ca="1" si="0"/>
        <v>41073</v>
      </c>
      <c r="AG4" s="53">
        <f t="shared" ca="1" si="0"/>
        <v>41074</v>
      </c>
      <c r="AH4" s="53">
        <f t="shared" ca="1" si="0"/>
        <v>41075</v>
      </c>
      <c r="AI4" s="53">
        <f t="shared" ca="1" si="0"/>
        <v>41076</v>
      </c>
      <c r="AJ4" s="53">
        <f t="shared" ca="1" si="0"/>
        <v>41077</v>
      </c>
      <c r="AK4" s="53">
        <f t="shared" ca="1" si="0"/>
        <v>41078</v>
      </c>
      <c r="AL4" s="53">
        <f t="shared" ca="1" si="0"/>
        <v>41079</v>
      </c>
      <c r="AM4" s="53">
        <f t="shared" ca="1" si="0"/>
        <v>41080</v>
      </c>
      <c r="AN4" s="53">
        <f t="shared" ca="1" si="0"/>
        <v>41081</v>
      </c>
      <c r="AO4" s="53" t="str">
        <f t="shared" ca="1" si="0"/>
        <v/>
      </c>
      <c r="AP4" s="53" t="str">
        <f t="shared" ca="1" si="0"/>
        <v/>
      </c>
    </row>
    <row r="5" spans="2:42" s="14" customFormat="1" x14ac:dyDescent="0.25">
      <c r="K5" s="46"/>
      <c r="L5" s="49">
        <f>L4</f>
        <v>41053</v>
      </c>
      <c r="M5" s="49">
        <f t="shared" ref="M5:AP5" ca="1" si="1">M4</f>
        <v>41054</v>
      </c>
      <c r="N5" s="49">
        <f t="shared" ca="1" si="1"/>
        <v>41055</v>
      </c>
      <c r="O5" s="49">
        <f t="shared" ca="1" si="1"/>
        <v>41056</v>
      </c>
      <c r="P5" s="49">
        <f t="shared" ca="1" si="1"/>
        <v>41057</v>
      </c>
      <c r="Q5" s="49">
        <f t="shared" ca="1" si="1"/>
        <v>41058</v>
      </c>
      <c r="R5" s="49">
        <f t="shared" ca="1" si="1"/>
        <v>41059</v>
      </c>
      <c r="S5" s="49">
        <f t="shared" ca="1" si="1"/>
        <v>41060</v>
      </c>
      <c r="T5" s="49">
        <f t="shared" ca="1" si="1"/>
        <v>41061</v>
      </c>
      <c r="U5" s="49">
        <f t="shared" ca="1" si="1"/>
        <v>41062</v>
      </c>
      <c r="V5" s="49">
        <f t="shared" ca="1" si="1"/>
        <v>41063</v>
      </c>
      <c r="W5" s="49">
        <f t="shared" ca="1" si="1"/>
        <v>41064</v>
      </c>
      <c r="X5" s="49">
        <f t="shared" ca="1" si="1"/>
        <v>41065</v>
      </c>
      <c r="Y5" s="49">
        <f t="shared" ca="1" si="1"/>
        <v>41066</v>
      </c>
      <c r="Z5" s="49">
        <f t="shared" ca="1" si="1"/>
        <v>41067</v>
      </c>
      <c r="AA5" s="49">
        <f t="shared" ca="1" si="1"/>
        <v>41068</v>
      </c>
      <c r="AB5" s="49">
        <f t="shared" ca="1" si="1"/>
        <v>41069</v>
      </c>
      <c r="AC5" s="49">
        <f t="shared" ca="1" si="1"/>
        <v>41070</v>
      </c>
      <c r="AD5" s="49">
        <f t="shared" ca="1" si="1"/>
        <v>41071</v>
      </c>
      <c r="AE5" s="49">
        <f t="shared" ca="1" si="1"/>
        <v>41072</v>
      </c>
      <c r="AF5" s="49">
        <f t="shared" ca="1" si="1"/>
        <v>41073</v>
      </c>
      <c r="AG5" s="49">
        <f t="shared" ca="1" si="1"/>
        <v>41074</v>
      </c>
      <c r="AH5" s="49">
        <f t="shared" ca="1" si="1"/>
        <v>41075</v>
      </c>
      <c r="AI5" s="49">
        <f t="shared" ca="1" si="1"/>
        <v>41076</v>
      </c>
      <c r="AJ5" s="49">
        <f t="shared" ca="1" si="1"/>
        <v>41077</v>
      </c>
      <c r="AK5" s="49">
        <f t="shared" ca="1" si="1"/>
        <v>41078</v>
      </c>
      <c r="AL5" s="49">
        <f t="shared" ca="1" si="1"/>
        <v>41079</v>
      </c>
      <c r="AM5" s="49">
        <f t="shared" ca="1" si="1"/>
        <v>41080</v>
      </c>
      <c r="AN5" s="49">
        <f t="shared" ca="1" si="1"/>
        <v>41081</v>
      </c>
      <c r="AO5" s="49" t="str">
        <f t="shared" ca="1" si="1"/>
        <v/>
      </c>
      <c r="AP5" s="49" t="str">
        <f t="shared" ca="1" si="1"/>
        <v/>
      </c>
    </row>
    <row r="6" spans="2:42" x14ac:dyDescent="0.25">
      <c r="B6" s="25" t="s">
        <v>56</v>
      </c>
      <c r="C6" s="26" t="s">
        <v>57</v>
      </c>
      <c r="D6" s="26" t="s">
        <v>89</v>
      </c>
      <c r="E6" s="26" t="s">
        <v>58</v>
      </c>
      <c r="F6" s="26" t="s">
        <v>59</v>
      </c>
      <c r="G6" s="29" t="s">
        <v>79</v>
      </c>
      <c r="H6" s="27" t="s">
        <v>82</v>
      </c>
      <c r="I6" s="26" t="s">
        <v>60</v>
      </c>
      <c r="J6" s="41" t="s">
        <v>88</v>
      </c>
      <c r="K6" s="62" t="s">
        <v>81</v>
      </c>
      <c r="L6" s="45" t="str">
        <f>IF(ISNUMBER(L4),IF(WEEKDAY(L4,11)=1,WEEKNUM(L4,21),""),"")</f>
        <v/>
      </c>
      <c r="M6" s="45" t="str">
        <f t="shared" ref="M6:AN6" ca="1" si="2">IF(ISNUMBER(M4),IF(WEEKDAY(M4,11)=1,WEEKNUM(M4,21),""),"")</f>
        <v/>
      </c>
      <c r="N6" s="45" t="str">
        <f t="shared" ca="1" si="2"/>
        <v/>
      </c>
      <c r="O6" s="45" t="str">
        <f t="shared" ca="1" si="2"/>
        <v/>
      </c>
      <c r="P6" s="45">
        <f t="shared" ca="1" si="2"/>
        <v>22</v>
      </c>
      <c r="Q6" s="45" t="str">
        <f t="shared" ca="1" si="2"/>
        <v/>
      </c>
      <c r="R6" s="45" t="str">
        <f t="shared" ca="1" si="2"/>
        <v/>
      </c>
      <c r="S6" s="45" t="str">
        <f t="shared" ca="1" si="2"/>
        <v/>
      </c>
      <c r="T6" s="45" t="str">
        <f t="shared" ca="1" si="2"/>
        <v/>
      </c>
      <c r="U6" s="45" t="str">
        <f t="shared" ca="1" si="2"/>
        <v/>
      </c>
      <c r="V6" s="45" t="str">
        <f t="shared" ca="1" si="2"/>
        <v/>
      </c>
      <c r="W6" s="45">
        <f t="shared" ca="1" si="2"/>
        <v>23</v>
      </c>
      <c r="X6" s="45" t="str">
        <f t="shared" ca="1" si="2"/>
        <v/>
      </c>
      <c r="Y6" s="45" t="str">
        <f t="shared" ca="1" si="2"/>
        <v/>
      </c>
      <c r="Z6" s="45" t="str">
        <f t="shared" ca="1" si="2"/>
        <v/>
      </c>
      <c r="AA6" s="45" t="str">
        <f t="shared" ca="1" si="2"/>
        <v/>
      </c>
      <c r="AB6" s="45" t="str">
        <f t="shared" ca="1" si="2"/>
        <v/>
      </c>
      <c r="AC6" s="45" t="str">
        <f t="shared" ca="1" si="2"/>
        <v/>
      </c>
      <c r="AD6" s="45">
        <f t="shared" ca="1" si="2"/>
        <v>24</v>
      </c>
      <c r="AE6" s="45" t="str">
        <f t="shared" ca="1" si="2"/>
        <v/>
      </c>
      <c r="AF6" s="45" t="str">
        <f t="shared" ca="1" si="2"/>
        <v/>
      </c>
      <c r="AG6" s="45" t="str">
        <f t="shared" ca="1" si="2"/>
        <v/>
      </c>
      <c r="AH6" s="45" t="str">
        <f t="shared" ca="1" si="2"/>
        <v/>
      </c>
      <c r="AI6" s="45" t="str">
        <f t="shared" ca="1" si="2"/>
        <v/>
      </c>
      <c r="AJ6" s="45" t="str">
        <f t="shared" ca="1" si="2"/>
        <v/>
      </c>
      <c r="AK6" s="45">
        <f t="shared" ca="1" si="2"/>
        <v>25</v>
      </c>
      <c r="AL6" s="45" t="str">
        <f t="shared" ca="1" si="2"/>
        <v/>
      </c>
      <c r="AM6" s="45" t="str">
        <f t="shared" ca="1" si="2"/>
        <v/>
      </c>
      <c r="AN6" s="45" t="str">
        <f t="shared" ca="1" si="2"/>
        <v/>
      </c>
      <c r="AO6" s="45"/>
      <c r="AP6" s="45"/>
    </row>
    <row r="7" spans="2:42" x14ac:dyDescent="0.25">
      <c r="B7" s="24" t="s">
        <v>83</v>
      </c>
      <c r="C7" s="56"/>
      <c r="D7" s="42">
        <f>MIN(D8:D12)</f>
        <v>41053</v>
      </c>
      <c r="E7" s="56"/>
      <c r="F7" s="42">
        <f ca="1">MAX(F8:F12)</f>
        <v>41073</v>
      </c>
      <c r="G7" s="57"/>
      <c r="H7" s="42">
        <f>MIN(H8:H12)</f>
        <v>41053</v>
      </c>
      <c r="I7" s="42">
        <f>MAX(I8:I12)</f>
        <v>41075</v>
      </c>
      <c r="J7" s="58">
        <f>SUM(J8:J12)</f>
        <v>66</v>
      </c>
      <c r="K7" s="6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</row>
    <row r="8" spans="2:42" outlineLevel="1" x14ac:dyDescent="0.25">
      <c r="B8" s="59" t="s">
        <v>63</v>
      </c>
      <c r="C8" s="17" t="s">
        <v>72</v>
      </c>
      <c r="D8" s="15">
        <v>41053</v>
      </c>
      <c r="E8" s="16">
        <v>2</v>
      </c>
      <c r="F8" s="15">
        <f ca="1">WORKDAY(D8,E8-1,INDIRECT("tblFeiertage["&amp;$D$4&amp;"]"))</f>
        <v>41054</v>
      </c>
      <c r="G8" s="18">
        <v>1</v>
      </c>
      <c r="H8" s="15">
        <v>41053</v>
      </c>
      <c r="I8" s="20">
        <v>41054</v>
      </c>
      <c r="J8" s="55">
        <f>SUM(L8:AP8)</f>
        <v>4</v>
      </c>
      <c r="K8" s="6"/>
      <c r="L8" s="45">
        <v>2</v>
      </c>
      <c r="M8" s="45">
        <v>2</v>
      </c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</row>
    <row r="9" spans="2:42" outlineLevel="1" x14ac:dyDescent="0.25">
      <c r="B9" s="59" t="s">
        <v>64</v>
      </c>
      <c r="C9" s="17" t="s">
        <v>73</v>
      </c>
      <c r="D9" s="15">
        <v>41057</v>
      </c>
      <c r="E9" s="16">
        <v>12</v>
      </c>
      <c r="F9" s="15">
        <f ca="1">WORKDAY(D9,E9-1,INDIRECT("tblFeiertage["&amp;$D$4&amp;"]"))</f>
        <v>41073</v>
      </c>
      <c r="G9" s="18">
        <v>2</v>
      </c>
      <c r="H9" s="15">
        <v>41058</v>
      </c>
      <c r="I9" s="20">
        <v>41075</v>
      </c>
      <c r="J9" s="55">
        <f t="shared" ref="J9:J17" si="3">SUM(L9:AP9)</f>
        <v>26</v>
      </c>
      <c r="K9" s="6"/>
      <c r="L9" s="45"/>
      <c r="M9" s="45"/>
      <c r="N9" s="45"/>
      <c r="O9" s="45"/>
      <c r="P9" s="45"/>
      <c r="Q9" s="45">
        <v>2</v>
      </c>
      <c r="R9" s="45">
        <v>3</v>
      </c>
      <c r="S9" s="45">
        <v>3</v>
      </c>
      <c r="T9" s="45">
        <v>2</v>
      </c>
      <c r="U9" s="45"/>
      <c r="V9" s="45"/>
      <c r="W9" s="45">
        <v>3</v>
      </c>
      <c r="X9" s="45">
        <v>1</v>
      </c>
      <c r="Y9" s="45">
        <v>2</v>
      </c>
      <c r="Z9" s="45"/>
      <c r="AA9" s="45">
        <v>2</v>
      </c>
      <c r="AB9" s="45"/>
      <c r="AC9" s="45"/>
      <c r="AD9" s="45">
        <v>2</v>
      </c>
      <c r="AE9" s="45">
        <v>1</v>
      </c>
      <c r="AF9" s="45">
        <v>1</v>
      </c>
      <c r="AG9" s="45">
        <v>2</v>
      </c>
      <c r="AH9" s="45">
        <v>2</v>
      </c>
      <c r="AI9" s="45"/>
      <c r="AJ9" s="45"/>
      <c r="AK9" s="45"/>
      <c r="AL9" s="45"/>
      <c r="AM9" s="45"/>
      <c r="AN9" s="45"/>
      <c r="AO9" s="45"/>
      <c r="AP9" s="45"/>
    </row>
    <row r="10" spans="2:42" outlineLevel="1" x14ac:dyDescent="0.25">
      <c r="B10" s="59" t="s">
        <v>65</v>
      </c>
      <c r="C10" s="17" t="s">
        <v>73</v>
      </c>
      <c r="D10" s="15">
        <v>41059</v>
      </c>
      <c r="E10" s="16">
        <v>9</v>
      </c>
      <c r="F10" s="15">
        <f ca="1">WORKDAY(D10,E10-1,INDIRECT("tblFeiertage["&amp;$D$4&amp;"]"))</f>
        <v>41072</v>
      </c>
      <c r="G10" s="18">
        <v>1</v>
      </c>
      <c r="H10" s="15">
        <v>41064</v>
      </c>
      <c r="I10" s="20">
        <v>41071</v>
      </c>
      <c r="J10" s="55">
        <f t="shared" si="3"/>
        <v>11</v>
      </c>
      <c r="K10" s="6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>
        <v>3</v>
      </c>
      <c r="X10" s="45">
        <v>1</v>
      </c>
      <c r="Y10" s="45">
        <v>1</v>
      </c>
      <c r="Z10" s="45"/>
      <c r="AA10" s="45">
        <v>3</v>
      </c>
      <c r="AB10" s="45"/>
      <c r="AC10" s="45"/>
      <c r="AD10" s="45">
        <v>3</v>
      </c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</row>
    <row r="11" spans="2:42" outlineLevel="1" x14ac:dyDescent="0.25">
      <c r="B11" s="59" t="s">
        <v>66</v>
      </c>
      <c r="C11" s="17" t="s">
        <v>74</v>
      </c>
      <c r="D11" s="15">
        <v>41064</v>
      </c>
      <c r="E11" s="16">
        <v>7</v>
      </c>
      <c r="F11" s="15">
        <f ca="1">WORKDAY(D11,E11-1,INDIRECT("tblFeiertage["&amp;$D$4&amp;"]"))</f>
        <v>41073</v>
      </c>
      <c r="G11" s="18">
        <v>3</v>
      </c>
      <c r="H11" s="15">
        <v>41061</v>
      </c>
      <c r="I11" s="20">
        <v>41071</v>
      </c>
      <c r="J11" s="55">
        <f t="shared" si="3"/>
        <v>21</v>
      </c>
      <c r="K11" s="6"/>
      <c r="L11" s="45"/>
      <c r="M11" s="45"/>
      <c r="N11" s="45"/>
      <c r="O11" s="45"/>
      <c r="P11" s="45"/>
      <c r="Q11" s="45"/>
      <c r="R11" s="45"/>
      <c r="S11" s="45"/>
      <c r="T11" s="45">
        <v>4</v>
      </c>
      <c r="U11" s="45"/>
      <c r="V11" s="45"/>
      <c r="W11" s="45">
        <v>3</v>
      </c>
      <c r="X11" s="45">
        <v>3</v>
      </c>
      <c r="Y11" s="45">
        <v>3</v>
      </c>
      <c r="Z11" s="45"/>
      <c r="AA11" s="45">
        <v>4</v>
      </c>
      <c r="AB11" s="45"/>
      <c r="AC11" s="45"/>
      <c r="AD11" s="45">
        <v>4</v>
      </c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</row>
    <row r="12" spans="2:42" outlineLevel="1" x14ac:dyDescent="0.25">
      <c r="B12" s="59" t="s">
        <v>67</v>
      </c>
      <c r="C12" s="17" t="s">
        <v>75</v>
      </c>
      <c r="D12" s="15">
        <v>41064</v>
      </c>
      <c r="E12" s="16">
        <v>3</v>
      </c>
      <c r="F12" s="15">
        <f ca="1">WORKDAY(D12,E12-1,INDIRECT("tblFeiertage["&amp;$D$4&amp;"]"))</f>
        <v>41066</v>
      </c>
      <c r="G12" s="18">
        <v>4</v>
      </c>
      <c r="H12" s="15">
        <v>41065</v>
      </c>
      <c r="I12" s="20">
        <v>41068</v>
      </c>
      <c r="J12" s="55">
        <f t="shared" si="3"/>
        <v>4</v>
      </c>
      <c r="K12" s="6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>
        <v>2</v>
      </c>
      <c r="Y12" s="45">
        <v>1</v>
      </c>
      <c r="Z12" s="45"/>
      <c r="AA12" s="45">
        <v>1</v>
      </c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</row>
    <row r="13" spans="2:42" x14ac:dyDescent="0.25">
      <c r="B13" s="24" t="s">
        <v>84</v>
      </c>
      <c r="C13" s="56"/>
      <c r="D13" s="42">
        <f>MIN(D14:D17)</f>
        <v>41066</v>
      </c>
      <c r="E13" s="56"/>
      <c r="F13" s="42">
        <f ca="1">MAX(F14:F17)</f>
        <v>41079</v>
      </c>
      <c r="G13" s="57"/>
      <c r="H13" s="42">
        <f>MIN(H14:H17)</f>
        <v>41066</v>
      </c>
      <c r="I13" s="42">
        <f>MAX(I14:I17)</f>
        <v>41081</v>
      </c>
      <c r="J13" s="58">
        <f>SUM(J14:J17)</f>
        <v>50</v>
      </c>
      <c r="K13" s="6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</row>
    <row r="14" spans="2:42" outlineLevel="1" x14ac:dyDescent="0.25">
      <c r="B14" s="59" t="s">
        <v>68</v>
      </c>
      <c r="C14" s="17" t="s">
        <v>76</v>
      </c>
      <c r="D14" s="15">
        <v>41066</v>
      </c>
      <c r="E14" s="16">
        <v>9</v>
      </c>
      <c r="F14" s="15">
        <f ca="1">WORKDAY(D14,E14-1,INDIRECT("tblFeiertage["&amp;$D$4&amp;"]"))</f>
        <v>41079</v>
      </c>
      <c r="G14" s="18">
        <v>2</v>
      </c>
      <c r="H14" s="15">
        <v>41066</v>
      </c>
      <c r="I14" s="20">
        <v>41078</v>
      </c>
      <c r="J14" s="55">
        <f t="shared" si="3"/>
        <v>19</v>
      </c>
      <c r="K14" s="6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>
        <v>3</v>
      </c>
      <c r="Z14" s="45"/>
      <c r="AA14" s="45">
        <v>3</v>
      </c>
      <c r="AB14" s="45"/>
      <c r="AC14" s="45"/>
      <c r="AD14" s="45">
        <v>2</v>
      </c>
      <c r="AE14" s="45">
        <v>2</v>
      </c>
      <c r="AF14" s="45">
        <v>2</v>
      </c>
      <c r="AG14" s="45">
        <v>2</v>
      </c>
      <c r="AH14" s="45">
        <v>2</v>
      </c>
      <c r="AI14" s="45"/>
      <c r="AJ14" s="45"/>
      <c r="AK14" s="45">
        <v>3</v>
      </c>
      <c r="AL14" s="45"/>
      <c r="AM14" s="45"/>
      <c r="AN14" s="45"/>
      <c r="AO14" s="45"/>
      <c r="AP14" s="45"/>
    </row>
    <row r="15" spans="2:42" outlineLevel="1" x14ac:dyDescent="0.25">
      <c r="B15" s="59" t="s">
        <v>69</v>
      </c>
      <c r="C15" s="17" t="s">
        <v>85</v>
      </c>
      <c r="D15" s="15">
        <v>41068</v>
      </c>
      <c r="E15" s="16">
        <v>4</v>
      </c>
      <c r="F15" s="15">
        <f ca="1">WORKDAY(D15,E15-1,INDIRECT("tblFeiertage["&amp;$D$4&amp;"]"))</f>
        <v>41073</v>
      </c>
      <c r="G15" s="18">
        <v>4</v>
      </c>
      <c r="H15" s="15">
        <v>41071</v>
      </c>
      <c r="I15" s="20">
        <v>41075</v>
      </c>
      <c r="J15" s="55">
        <f t="shared" si="3"/>
        <v>10</v>
      </c>
      <c r="K15" s="6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>
        <v>2</v>
      </c>
      <c r="AE15" s="45">
        <v>2</v>
      </c>
      <c r="AF15" s="45">
        <v>3</v>
      </c>
      <c r="AG15" s="45">
        <v>1</v>
      </c>
      <c r="AH15" s="45">
        <v>2</v>
      </c>
      <c r="AI15" s="45"/>
      <c r="AJ15" s="45"/>
      <c r="AK15" s="45"/>
      <c r="AL15" s="45"/>
      <c r="AM15" s="45"/>
      <c r="AN15" s="45"/>
      <c r="AO15" s="45"/>
      <c r="AP15" s="45"/>
    </row>
    <row r="16" spans="2:42" outlineLevel="1" x14ac:dyDescent="0.25">
      <c r="B16" s="59" t="s">
        <v>70</v>
      </c>
      <c r="C16" s="17" t="s">
        <v>77</v>
      </c>
      <c r="D16" s="15">
        <v>41071</v>
      </c>
      <c r="E16" s="16">
        <v>6</v>
      </c>
      <c r="F16" s="15">
        <f ca="1">WORKDAY(D16,E16-1,INDIRECT("tblFeiertage["&amp;$D$4&amp;"]"))</f>
        <v>41078</v>
      </c>
      <c r="G16" s="18">
        <v>1</v>
      </c>
      <c r="H16" s="15">
        <v>41071</v>
      </c>
      <c r="I16" s="20">
        <v>41079</v>
      </c>
      <c r="J16" s="55">
        <f t="shared" si="3"/>
        <v>13</v>
      </c>
      <c r="K16" s="6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>
        <v>1</v>
      </c>
      <c r="AE16" s="45">
        <v>1</v>
      </c>
      <c r="AF16" s="45">
        <v>1</v>
      </c>
      <c r="AG16" s="45">
        <v>2</v>
      </c>
      <c r="AH16" s="45">
        <v>2</v>
      </c>
      <c r="AI16" s="45"/>
      <c r="AJ16" s="45"/>
      <c r="AK16" s="45">
        <v>3</v>
      </c>
      <c r="AL16" s="45">
        <v>3</v>
      </c>
      <c r="AM16" s="45"/>
      <c r="AN16" s="45"/>
      <c r="AO16" s="45"/>
      <c r="AP16" s="45"/>
    </row>
    <row r="17" spans="2:42" outlineLevel="1" x14ac:dyDescent="0.25">
      <c r="B17" s="59" t="s">
        <v>71</v>
      </c>
      <c r="C17" s="17" t="s">
        <v>78</v>
      </c>
      <c r="D17" s="15">
        <v>41072</v>
      </c>
      <c r="E17" s="16">
        <v>2</v>
      </c>
      <c r="F17" s="15">
        <f ca="1">WORKDAY(D17,E17-1,INDIRECT("tblFeiertage["&amp;$D$4&amp;"]"))</f>
        <v>41073</v>
      </c>
      <c r="G17" s="18">
        <v>2</v>
      </c>
      <c r="H17" s="15">
        <v>41079</v>
      </c>
      <c r="I17" s="20">
        <v>41081</v>
      </c>
      <c r="J17" s="55">
        <f t="shared" si="3"/>
        <v>8</v>
      </c>
      <c r="K17" s="6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>
        <v>2</v>
      </c>
      <c r="AM17" s="45">
        <v>3</v>
      </c>
      <c r="AN17" s="45">
        <v>3</v>
      </c>
      <c r="AO17" s="45"/>
      <c r="AP17" s="45"/>
    </row>
    <row r="18" spans="2:42" x14ac:dyDescent="0.25"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</sheetData>
  <conditionalFormatting sqref="L5:AP6">
    <cfRule type="expression" dxfId="9" priority="9">
      <formula>AND(L$4&gt;0,WEEKDAY(L$4,11)=7)</formula>
    </cfRule>
    <cfRule type="expression" dxfId="8" priority="10">
      <formula>AND(L$4&gt;0,WEEKDAY(L$4,11)=6)</formula>
    </cfRule>
  </conditionalFormatting>
  <conditionalFormatting sqref="L7:AP17">
    <cfRule type="expression" dxfId="7" priority="1">
      <formula>AND(ISNUMBER($H7),L$4&gt;=$H7,L$4&lt;=$I7,$G7=1)</formula>
    </cfRule>
    <cfRule type="expression" dxfId="6" priority="2">
      <formula>AND(ISNUMBER($H7),L$4&gt;=$H7,L$4&lt;=$I7,$G7=2)</formula>
    </cfRule>
    <cfRule type="expression" dxfId="5" priority="3">
      <formula>AND(ISNUMBER($H7),L$4&gt;=$H7,L$4&lt;=$I7,$G7=3)</formula>
    </cfRule>
    <cfRule type="expression" dxfId="4" priority="4">
      <formula>AND(ISNUMBER($H7),L$4&gt;=$H7,L$4&lt;=$I7,$G7=4)</formula>
    </cfRule>
    <cfRule type="expression" dxfId="3" priority="5">
      <formula>AND(ISNUMBER($D7),L$4&gt;=$D7,L$4&lt;=$F7)</formula>
    </cfRule>
    <cfRule type="expression" dxfId="2" priority="6">
      <formula>ISNUMBER(MATCH(L$4,INDIRECT("tblFeiertage["&amp;$D$4&amp;"]"),0))</formula>
    </cfRule>
    <cfRule type="expression" dxfId="1" priority="7">
      <formula>AND(L$4&gt;0,WEEKDAY(L$4,11)=7)</formula>
    </cfRule>
    <cfRule type="expression" dxfId="0" priority="8">
      <formula>AND(L$4&gt;0,WEEKDAY(L$4,11)=6)</formula>
    </cfRule>
  </conditionalFormatting>
  <dataValidations count="1">
    <dataValidation type="list" allowBlank="1" showErrorMessage="1" promptTitle="Standort" prompt="Bitte Standort auswählen" sqref="B4">
      <formula1>Bundesland</formula1>
    </dataValidation>
  </dataValidations>
  <pageMargins left="0.7" right="0.7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2:K17"/>
  <sheetViews>
    <sheetView showGridLines="0" zoomScaleNormal="100" workbookViewId="0">
      <pane ySplit="6" topLeftCell="A7" activePane="bottomLeft" state="frozen"/>
      <selection activeCell="K6" sqref="K6"/>
      <selection pane="bottomLeft" activeCell="A7" sqref="A7"/>
    </sheetView>
  </sheetViews>
  <sheetFormatPr baseColWidth="10" defaultRowHeight="15" x14ac:dyDescent="0.25"/>
  <cols>
    <col min="1" max="1" width="2.7109375" style="4" customWidth="1"/>
    <col min="2" max="2" width="21.85546875" style="4" customWidth="1"/>
    <col min="3" max="3" width="19.5703125" style="4" customWidth="1"/>
    <col min="4" max="4" width="15.7109375" style="4" customWidth="1"/>
    <col min="5" max="5" width="9.7109375" style="4" customWidth="1"/>
    <col min="6" max="6" width="15.7109375" style="4" customWidth="1"/>
    <col min="7" max="7" width="6.7109375" style="4" customWidth="1"/>
    <col min="8" max="9" width="15.7109375" style="4" customWidth="1"/>
    <col min="10" max="10" width="8" style="4" customWidth="1"/>
    <col min="11" max="11" width="4.5703125" style="4" bestFit="1" customWidth="1"/>
    <col min="12" max="16384" width="11.42578125" style="4"/>
  </cols>
  <sheetData>
    <row r="2" spans="2:11" ht="23.25" x14ac:dyDescent="0.35">
      <c r="B2" s="60" t="s">
        <v>80</v>
      </c>
      <c r="C2" s="28"/>
      <c r="D2" s="28"/>
      <c r="E2" s="28"/>
      <c r="F2" s="28"/>
      <c r="G2" s="28"/>
      <c r="H2" s="28"/>
      <c r="I2" s="28"/>
      <c r="J2" s="28"/>
    </row>
    <row r="4" spans="2:11" s="14" customFormat="1" x14ac:dyDescent="0.25"/>
    <row r="5" spans="2:11" s="14" customFormat="1" x14ac:dyDescent="0.25"/>
    <row r="6" spans="2:11" x14ac:dyDescent="0.25">
      <c r="B6" s="25" t="s">
        <v>56</v>
      </c>
      <c r="C6" s="26" t="s">
        <v>57</v>
      </c>
      <c r="D6" s="26" t="s">
        <v>89</v>
      </c>
      <c r="E6" s="26" t="s">
        <v>58</v>
      </c>
      <c r="F6" s="26" t="s">
        <v>59</v>
      </c>
      <c r="G6" s="29"/>
      <c r="H6" s="27" t="s">
        <v>82</v>
      </c>
      <c r="I6" s="26" t="s">
        <v>60</v>
      </c>
      <c r="J6" s="41"/>
      <c r="K6" s="19"/>
    </row>
    <row r="7" spans="2:11" x14ac:dyDescent="0.25">
      <c r="B7" s="24"/>
      <c r="C7" s="56"/>
      <c r="D7" s="42"/>
      <c r="E7" s="56"/>
      <c r="F7" s="42"/>
      <c r="G7" s="57"/>
      <c r="H7" s="42"/>
      <c r="I7" s="42"/>
      <c r="J7" s="58"/>
    </row>
    <row r="8" spans="2:11" x14ac:dyDescent="0.25">
      <c r="B8" s="59" t="s">
        <v>63</v>
      </c>
      <c r="C8" s="17" t="s">
        <v>72</v>
      </c>
      <c r="D8" s="15">
        <v>41053</v>
      </c>
      <c r="E8" s="16">
        <v>2</v>
      </c>
      <c r="F8" s="15">
        <f ca="1">WORKDAY(D8,E8-1,INDIRECT("tblFeiertage["&amp;$D$4&amp;"]"))</f>
        <v>41054</v>
      </c>
      <c r="G8" s="18"/>
      <c r="H8" s="15">
        <v>41053</v>
      </c>
      <c r="I8" s="20">
        <v>41054</v>
      </c>
      <c r="J8" s="55"/>
    </row>
    <row r="9" spans="2:11" x14ac:dyDescent="0.25">
      <c r="B9" s="59" t="s">
        <v>64</v>
      </c>
      <c r="C9" s="17" t="s">
        <v>73</v>
      </c>
      <c r="D9" s="15">
        <v>41057</v>
      </c>
      <c r="E9" s="16">
        <v>12</v>
      </c>
      <c r="F9" s="15">
        <f ca="1">WORKDAY(D9,E9-1,INDIRECT("tblFeiertage["&amp;$D$4&amp;"]"))</f>
        <v>41073</v>
      </c>
      <c r="G9" s="18"/>
      <c r="H9" s="15">
        <v>41058</v>
      </c>
      <c r="I9" s="20">
        <v>41075</v>
      </c>
      <c r="J9" s="55"/>
    </row>
    <row r="10" spans="2:11" x14ac:dyDescent="0.25">
      <c r="B10" s="59" t="s">
        <v>65</v>
      </c>
      <c r="C10" s="17" t="s">
        <v>73</v>
      </c>
      <c r="D10" s="15">
        <v>41059</v>
      </c>
      <c r="E10" s="16">
        <v>9</v>
      </c>
      <c r="F10" s="15">
        <f ca="1">WORKDAY(D10,E10-1,INDIRECT("tblFeiertage["&amp;$D$4&amp;"]"))</f>
        <v>41072</v>
      </c>
      <c r="G10" s="18"/>
      <c r="H10" s="15">
        <v>41064</v>
      </c>
      <c r="I10" s="20">
        <v>41071</v>
      </c>
      <c r="J10" s="55"/>
    </row>
    <row r="11" spans="2:11" x14ac:dyDescent="0.25">
      <c r="B11" s="59" t="s">
        <v>66</v>
      </c>
      <c r="C11" s="17" t="s">
        <v>74</v>
      </c>
      <c r="D11" s="15">
        <v>41064</v>
      </c>
      <c r="E11" s="16">
        <v>7</v>
      </c>
      <c r="F11" s="15">
        <f ca="1">WORKDAY(D11,E11-1,INDIRECT("tblFeiertage["&amp;$D$4&amp;"]"))</f>
        <v>41073</v>
      </c>
      <c r="G11" s="18"/>
      <c r="H11" s="15">
        <v>41061</v>
      </c>
      <c r="I11" s="20">
        <v>41071</v>
      </c>
      <c r="J11" s="55"/>
    </row>
    <row r="12" spans="2:11" x14ac:dyDescent="0.25">
      <c r="B12" s="59" t="s">
        <v>67</v>
      </c>
      <c r="C12" s="17" t="s">
        <v>75</v>
      </c>
      <c r="D12" s="15">
        <v>41064</v>
      </c>
      <c r="E12" s="16">
        <v>3</v>
      </c>
      <c r="F12" s="15">
        <f ca="1">WORKDAY(D12,E12-1,INDIRECT("tblFeiertage["&amp;$D$4&amp;"]"))</f>
        <v>41066</v>
      </c>
      <c r="G12" s="18"/>
      <c r="H12" s="15">
        <v>41065</v>
      </c>
      <c r="I12" s="20">
        <v>41068</v>
      </c>
      <c r="J12" s="55"/>
    </row>
    <row r="13" spans="2:11" x14ac:dyDescent="0.25">
      <c r="B13" s="24"/>
      <c r="C13" s="56"/>
      <c r="D13" s="42"/>
      <c r="E13" s="56"/>
      <c r="F13" s="42"/>
      <c r="G13" s="57"/>
      <c r="H13" s="42"/>
      <c r="I13" s="42"/>
      <c r="J13" s="58"/>
    </row>
    <row r="14" spans="2:11" x14ac:dyDescent="0.25">
      <c r="B14" s="59" t="s">
        <v>68</v>
      </c>
      <c r="C14" s="17" t="s">
        <v>76</v>
      </c>
      <c r="D14" s="15">
        <v>41066</v>
      </c>
      <c r="E14" s="16">
        <v>9</v>
      </c>
      <c r="F14" s="15">
        <f ca="1">WORKDAY(D14,E14-1,INDIRECT("tblFeiertage["&amp;$D$4&amp;"]"))</f>
        <v>41079</v>
      </c>
      <c r="G14" s="18"/>
      <c r="H14" s="15">
        <v>41066</v>
      </c>
      <c r="I14" s="20">
        <v>41078</v>
      </c>
      <c r="J14" s="55"/>
    </row>
    <row r="15" spans="2:11" x14ac:dyDescent="0.25">
      <c r="B15" s="59" t="s">
        <v>69</v>
      </c>
      <c r="C15" s="17" t="s">
        <v>85</v>
      </c>
      <c r="D15" s="15">
        <v>41068</v>
      </c>
      <c r="E15" s="16">
        <v>4</v>
      </c>
      <c r="F15" s="15">
        <f ca="1">WORKDAY(D15,E15-1,INDIRECT("tblFeiertage["&amp;$D$4&amp;"]"))</f>
        <v>41073</v>
      </c>
      <c r="G15" s="18"/>
      <c r="H15" s="15">
        <v>41071</v>
      </c>
      <c r="I15" s="20">
        <v>41075</v>
      </c>
      <c r="J15" s="55"/>
    </row>
    <row r="16" spans="2:11" x14ac:dyDescent="0.25">
      <c r="B16" s="59" t="s">
        <v>70</v>
      </c>
      <c r="C16" s="17" t="s">
        <v>77</v>
      </c>
      <c r="D16" s="15">
        <v>41071</v>
      </c>
      <c r="E16" s="16">
        <v>6</v>
      </c>
      <c r="F16" s="15">
        <f ca="1">WORKDAY(D16,E16-1,INDIRECT("tblFeiertage["&amp;$D$4&amp;"]"))</f>
        <v>41078</v>
      </c>
      <c r="G16" s="18"/>
      <c r="H16" s="15">
        <v>41071</v>
      </c>
      <c r="I16" s="20">
        <v>41079</v>
      </c>
      <c r="J16" s="55"/>
    </row>
    <row r="17" spans="2:10" x14ac:dyDescent="0.25">
      <c r="B17" s="59" t="s">
        <v>71</v>
      </c>
      <c r="C17" s="17" t="s">
        <v>78</v>
      </c>
      <c r="D17" s="15">
        <v>41072</v>
      </c>
      <c r="E17" s="16">
        <v>2</v>
      </c>
      <c r="F17" s="15">
        <f ca="1">WORKDAY(D17,E17-1,INDIRECT("tblFeiertage["&amp;$D$4&amp;"]"))</f>
        <v>41073</v>
      </c>
      <c r="G17" s="18"/>
      <c r="H17" s="15">
        <v>41079</v>
      </c>
      <c r="I17" s="20">
        <v>41081</v>
      </c>
      <c r="J17" s="55"/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2:AP17"/>
  <sheetViews>
    <sheetView showGridLines="0" zoomScaleNormal="100" workbookViewId="0">
      <pane ySplit="6" topLeftCell="A7" activePane="bottomLeft" state="frozen"/>
      <selection activeCell="K6" sqref="K6"/>
      <selection pane="bottomLeft" activeCell="A7" sqref="A7"/>
    </sheetView>
  </sheetViews>
  <sheetFormatPr baseColWidth="10" defaultRowHeight="15" x14ac:dyDescent="0.25"/>
  <cols>
    <col min="1" max="1" width="2.7109375" style="4" customWidth="1"/>
    <col min="2" max="2" width="21.85546875" style="4" customWidth="1"/>
    <col min="3" max="3" width="19.5703125" style="4" customWidth="1"/>
    <col min="4" max="4" width="15.7109375" style="4" customWidth="1"/>
    <col min="5" max="5" width="9.7109375" style="4" customWidth="1"/>
    <col min="6" max="6" width="15.7109375" style="4" customWidth="1"/>
    <col min="7" max="7" width="6.7109375" style="4" customWidth="1"/>
    <col min="8" max="9" width="15.7109375" style="4" customWidth="1"/>
    <col min="10" max="10" width="8" style="4" customWidth="1"/>
    <col min="11" max="11" width="4.5703125" style="4" bestFit="1" customWidth="1"/>
    <col min="12" max="42" width="3.7109375" style="4" customWidth="1"/>
    <col min="43" max="16384" width="11.42578125" style="4"/>
  </cols>
  <sheetData>
    <row r="2" spans="2:42" ht="23.25" x14ac:dyDescent="0.35">
      <c r="B2" s="60" t="s">
        <v>80</v>
      </c>
      <c r="C2" s="28"/>
      <c r="D2" s="61"/>
      <c r="E2" s="28"/>
      <c r="F2" s="28"/>
      <c r="G2" s="28"/>
      <c r="H2" s="28"/>
      <c r="I2" s="28"/>
      <c r="J2" s="28"/>
    </row>
    <row r="4" spans="2:42" s="14" customFormat="1" ht="32.25" x14ac:dyDescent="0.25">
      <c r="L4" s="43">
        <f>IF(MIN(D8:D17,H8:H17)&gt;0,MIN(D8:D17,H8:H17),"")</f>
        <v>41053</v>
      </c>
      <c r="M4" s="43">
        <f ca="1">IF(AND(L4&gt;=MIN($D$8:$D$17,$H$8:$H$17),L4&lt;MAX($F$8:$F$17,$I$8:$I$17)),L4+1,"")</f>
        <v>41054</v>
      </c>
      <c r="N4" s="43">
        <f t="shared" ref="N4:AP4" ca="1" si="0">IF(AND(M4&gt;=MIN($D$8:$D$17,$H$8:$H$17),M4&lt;MAX($F$8:$F$17,$I$8:$I$17)),M4+1,"")</f>
        <v>41055</v>
      </c>
      <c r="O4" s="43">
        <f t="shared" ca="1" si="0"/>
        <v>41056</v>
      </c>
      <c r="P4" s="43">
        <f t="shared" ca="1" si="0"/>
        <v>41057</v>
      </c>
      <c r="Q4" s="43">
        <f t="shared" ca="1" si="0"/>
        <v>41058</v>
      </c>
      <c r="R4" s="43">
        <f t="shared" ca="1" si="0"/>
        <v>41059</v>
      </c>
      <c r="S4" s="43">
        <f t="shared" ca="1" si="0"/>
        <v>41060</v>
      </c>
      <c r="T4" s="43">
        <f t="shared" ca="1" si="0"/>
        <v>41061</v>
      </c>
      <c r="U4" s="43">
        <f t="shared" ca="1" si="0"/>
        <v>41062</v>
      </c>
      <c r="V4" s="43">
        <f t="shared" ca="1" si="0"/>
        <v>41063</v>
      </c>
      <c r="W4" s="43">
        <f t="shared" ca="1" si="0"/>
        <v>41064</v>
      </c>
      <c r="X4" s="43">
        <f t="shared" ca="1" si="0"/>
        <v>41065</v>
      </c>
      <c r="Y4" s="43">
        <f t="shared" ca="1" si="0"/>
        <v>41066</v>
      </c>
      <c r="Z4" s="43">
        <f t="shared" ca="1" si="0"/>
        <v>41067</v>
      </c>
      <c r="AA4" s="43">
        <f t="shared" ca="1" si="0"/>
        <v>41068</v>
      </c>
      <c r="AB4" s="43">
        <f t="shared" ca="1" si="0"/>
        <v>41069</v>
      </c>
      <c r="AC4" s="43">
        <f t="shared" ca="1" si="0"/>
        <v>41070</v>
      </c>
      <c r="AD4" s="43">
        <f t="shared" ca="1" si="0"/>
        <v>41071</v>
      </c>
      <c r="AE4" s="43">
        <f t="shared" ca="1" si="0"/>
        <v>41072</v>
      </c>
      <c r="AF4" s="43">
        <f t="shared" ca="1" si="0"/>
        <v>41073</v>
      </c>
      <c r="AG4" s="43">
        <f t="shared" ca="1" si="0"/>
        <v>41074</v>
      </c>
      <c r="AH4" s="43">
        <f t="shared" ca="1" si="0"/>
        <v>41075</v>
      </c>
      <c r="AI4" s="43">
        <f t="shared" ca="1" si="0"/>
        <v>41076</v>
      </c>
      <c r="AJ4" s="43">
        <f t="shared" ca="1" si="0"/>
        <v>41077</v>
      </c>
      <c r="AK4" s="43">
        <f t="shared" ca="1" si="0"/>
        <v>41078</v>
      </c>
      <c r="AL4" s="43">
        <f t="shared" ca="1" si="0"/>
        <v>41079</v>
      </c>
      <c r="AM4" s="43">
        <f t="shared" ca="1" si="0"/>
        <v>41080</v>
      </c>
      <c r="AN4" s="43">
        <f t="shared" ca="1" si="0"/>
        <v>41081</v>
      </c>
      <c r="AO4" s="43" t="str">
        <f t="shared" ca="1" si="0"/>
        <v/>
      </c>
      <c r="AP4" s="43" t="str">
        <f t="shared" ca="1" si="0"/>
        <v/>
      </c>
    </row>
    <row r="5" spans="2:42" s="14" customFormat="1" x14ac:dyDescent="0.25"/>
    <row r="6" spans="2:42" x14ac:dyDescent="0.25">
      <c r="B6" s="25" t="s">
        <v>56</v>
      </c>
      <c r="C6" s="26" t="s">
        <v>57</v>
      </c>
      <c r="D6" s="26" t="s">
        <v>89</v>
      </c>
      <c r="E6" s="26" t="s">
        <v>58</v>
      </c>
      <c r="F6" s="26" t="s">
        <v>59</v>
      </c>
      <c r="G6" s="29"/>
      <c r="H6" s="27" t="s">
        <v>82</v>
      </c>
      <c r="I6" s="26" t="s">
        <v>60</v>
      </c>
      <c r="J6" s="41"/>
      <c r="K6" s="19"/>
    </row>
    <row r="7" spans="2:42" x14ac:dyDescent="0.25">
      <c r="B7" s="24"/>
      <c r="C7" s="56"/>
      <c r="D7" s="42"/>
      <c r="E7" s="56"/>
      <c r="F7" s="42"/>
      <c r="G7" s="57"/>
      <c r="H7" s="42"/>
      <c r="I7" s="42"/>
      <c r="J7" s="58"/>
    </row>
    <row r="8" spans="2:42" x14ac:dyDescent="0.25">
      <c r="B8" s="59" t="s">
        <v>63</v>
      </c>
      <c r="C8" s="17" t="s">
        <v>72</v>
      </c>
      <c r="D8" s="15">
        <v>41053</v>
      </c>
      <c r="E8" s="16">
        <v>2</v>
      </c>
      <c r="F8" s="15">
        <f ca="1">WORKDAY(D8,E8-1,INDIRECT("tblFeiertage["&amp;$D$4&amp;"]"))</f>
        <v>41054</v>
      </c>
      <c r="G8" s="18"/>
      <c r="H8" s="15">
        <v>41053</v>
      </c>
      <c r="I8" s="20">
        <v>41054</v>
      </c>
      <c r="J8" s="55"/>
    </row>
    <row r="9" spans="2:42" x14ac:dyDescent="0.25">
      <c r="B9" s="59" t="s">
        <v>64</v>
      </c>
      <c r="C9" s="17" t="s">
        <v>73</v>
      </c>
      <c r="D9" s="15">
        <v>41057</v>
      </c>
      <c r="E9" s="16">
        <v>12</v>
      </c>
      <c r="F9" s="15">
        <f ca="1">WORKDAY(D9,E9-1,INDIRECT("tblFeiertage["&amp;$D$4&amp;"]"))</f>
        <v>41073</v>
      </c>
      <c r="G9" s="18"/>
      <c r="H9" s="15">
        <v>41058</v>
      </c>
      <c r="I9" s="20">
        <v>41075</v>
      </c>
      <c r="J9" s="55"/>
    </row>
    <row r="10" spans="2:42" x14ac:dyDescent="0.25">
      <c r="B10" s="59" t="s">
        <v>65</v>
      </c>
      <c r="C10" s="17" t="s">
        <v>73</v>
      </c>
      <c r="D10" s="15">
        <v>41059</v>
      </c>
      <c r="E10" s="16">
        <v>9</v>
      </c>
      <c r="F10" s="15">
        <f ca="1">WORKDAY(D10,E10-1,INDIRECT("tblFeiertage["&amp;$D$4&amp;"]"))</f>
        <v>41072</v>
      </c>
      <c r="G10" s="18"/>
      <c r="H10" s="15">
        <v>41064</v>
      </c>
      <c r="I10" s="20">
        <v>41071</v>
      </c>
      <c r="J10" s="55"/>
    </row>
    <row r="11" spans="2:42" x14ac:dyDescent="0.25">
      <c r="B11" s="59" t="s">
        <v>66</v>
      </c>
      <c r="C11" s="17" t="s">
        <v>74</v>
      </c>
      <c r="D11" s="15">
        <v>41064</v>
      </c>
      <c r="E11" s="16">
        <v>7</v>
      </c>
      <c r="F11" s="15">
        <f ca="1">WORKDAY(D11,E11-1,INDIRECT("tblFeiertage["&amp;$D$4&amp;"]"))</f>
        <v>41073</v>
      </c>
      <c r="G11" s="18"/>
      <c r="H11" s="15">
        <v>41061</v>
      </c>
      <c r="I11" s="20">
        <v>41071</v>
      </c>
      <c r="J11" s="55"/>
    </row>
    <row r="12" spans="2:42" x14ac:dyDescent="0.25">
      <c r="B12" s="59" t="s">
        <v>67</v>
      </c>
      <c r="C12" s="17" t="s">
        <v>75</v>
      </c>
      <c r="D12" s="15">
        <v>41064</v>
      </c>
      <c r="E12" s="16">
        <v>3</v>
      </c>
      <c r="F12" s="15">
        <f ca="1">WORKDAY(D12,E12-1,INDIRECT("tblFeiertage["&amp;$D$4&amp;"]"))</f>
        <v>41066</v>
      </c>
      <c r="G12" s="18"/>
      <c r="H12" s="15">
        <v>41065</v>
      </c>
      <c r="I12" s="20">
        <v>41068</v>
      </c>
      <c r="J12" s="55"/>
    </row>
    <row r="13" spans="2:42" x14ac:dyDescent="0.25">
      <c r="B13" s="24"/>
      <c r="C13" s="56"/>
      <c r="D13" s="42"/>
      <c r="E13" s="56"/>
      <c r="F13" s="42"/>
      <c r="G13" s="57"/>
      <c r="H13" s="42"/>
      <c r="I13" s="42"/>
      <c r="J13" s="58"/>
    </row>
    <row r="14" spans="2:42" x14ac:dyDescent="0.25">
      <c r="B14" s="59" t="s">
        <v>68</v>
      </c>
      <c r="C14" s="17" t="s">
        <v>76</v>
      </c>
      <c r="D14" s="15">
        <v>41066</v>
      </c>
      <c r="E14" s="16">
        <v>9</v>
      </c>
      <c r="F14" s="15">
        <f ca="1">WORKDAY(D14,E14-1,INDIRECT("tblFeiertage["&amp;$D$4&amp;"]"))</f>
        <v>41079</v>
      </c>
      <c r="G14" s="18"/>
      <c r="H14" s="15">
        <v>41066</v>
      </c>
      <c r="I14" s="20">
        <v>41078</v>
      </c>
      <c r="J14" s="55"/>
    </row>
    <row r="15" spans="2:42" x14ac:dyDescent="0.25">
      <c r="B15" s="59" t="s">
        <v>69</v>
      </c>
      <c r="C15" s="17" t="s">
        <v>85</v>
      </c>
      <c r="D15" s="15">
        <v>41068</v>
      </c>
      <c r="E15" s="16">
        <v>4</v>
      </c>
      <c r="F15" s="15">
        <f ca="1">WORKDAY(D15,E15-1,INDIRECT("tblFeiertage["&amp;$D$4&amp;"]"))</f>
        <v>41073</v>
      </c>
      <c r="G15" s="18"/>
      <c r="H15" s="15">
        <v>41071</v>
      </c>
      <c r="I15" s="20">
        <v>41075</v>
      </c>
      <c r="J15" s="55"/>
    </row>
    <row r="16" spans="2:42" x14ac:dyDescent="0.25">
      <c r="B16" s="59" t="s">
        <v>70</v>
      </c>
      <c r="C16" s="17" t="s">
        <v>77</v>
      </c>
      <c r="D16" s="15">
        <v>41071</v>
      </c>
      <c r="E16" s="16">
        <v>6</v>
      </c>
      <c r="F16" s="15">
        <f ca="1">WORKDAY(D16,E16-1,INDIRECT("tblFeiertage["&amp;$D$4&amp;"]"))</f>
        <v>41078</v>
      </c>
      <c r="G16" s="18"/>
      <c r="H16" s="15">
        <v>41071</v>
      </c>
      <c r="I16" s="20">
        <v>41079</v>
      </c>
      <c r="J16" s="55"/>
    </row>
    <row r="17" spans="2:10" x14ac:dyDescent="0.25">
      <c r="B17" s="59" t="s">
        <v>71</v>
      </c>
      <c r="C17" s="17" t="s">
        <v>78</v>
      </c>
      <c r="D17" s="15">
        <v>41072</v>
      </c>
      <c r="E17" s="16">
        <v>2</v>
      </c>
      <c r="F17" s="15">
        <f ca="1">WORKDAY(D17,E17-1,INDIRECT("tblFeiertage["&amp;$D$4&amp;"]"))</f>
        <v>41073</v>
      </c>
      <c r="G17" s="18"/>
      <c r="H17" s="15">
        <v>41079</v>
      </c>
      <c r="I17" s="20">
        <v>41081</v>
      </c>
      <c r="J17" s="55"/>
    </row>
  </sheetData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2:AP17"/>
  <sheetViews>
    <sheetView showGridLines="0" zoomScaleNormal="100" workbookViewId="0">
      <pane ySplit="6" topLeftCell="A7" activePane="bottomLeft" state="frozen"/>
      <selection activeCell="L4" sqref="L4"/>
      <selection pane="bottomLeft" activeCell="A7" sqref="A7"/>
    </sheetView>
  </sheetViews>
  <sheetFormatPr baseColWidth="10" defaultRowHeight="15" x14ac:dyDescent="0.25"/>
  <cols>
    <col min="1" max="1" width="2.7109375" style="4" customWidth="1"/>
    <col min="2" max="2" width="21.85546875" style="4" customWidth="1"/>
    <col min="3" max="3" width="19.5703125" style="4" customWidth="1"/>
    <col min="4" max="4" width="15.7109375" style="4" customWidth="1"/>
    <col min="5" max="5" width="9.7109375" style="4" customWidth="1"/>
    <col min="6" max="6" width="15.7109375" style="4" customWidth="1"/>
    <col min="7" max="7" width="6.7109375" style="4" customWidth="1"/>
    <col min="8" max="9" width="15.7109375" style="4" customWidth="1"/>
    <col min="10" max="10" width="8" style="4" customWidth="1"/>
    <col min="11" max="11" width="4.5703125" style="4" bestFit="1" customWidth="1"/>
    <col min="12" max="42" width="3.7109375" style="4" customWidth="1"/>
    <col min="43" max="16384" width="11.42578125" style="4"/>
  </cols>
  <sheetData>
    <row r="2" spans="2:42" ht="23.25" x14ac:dyDescent="0.35">
      <c r="B2" s="60" t="s">
        <v>80</v>
      </c>
      <c r="C2" s="28"/>
      <c r="D2" s="28"/>
      <c r="E2" s="28"/>
      <c r="F2" s="28"/>
      <c r="G2" s="28"/>
      <c r="H2" s="28"/>
      <c r="I2" s="28"/>
      <c r="J2" s="28"/>
    </row>
    <row r="4" spans="2:42" s="14" customFormat="1" ht="32.25" x14ac:dyDescent="0.25">
      <c r="L4" s="43">
        <f>IF(MIN(D8:D17,H8:H17)&gt;0,MIN(D8:D17,H8:H17),"")</f>
        <v>41053</v>
      </c>
      <c r="M4" s="43">
        <f ca="1">IF(AND(L4&gt;=MIN($D$8:$D$17,$H$8:$H$17),L4&lt;MAX($F$8:$F$17,$I$8:$I$17)),L4+1,"")</f>
        <v>41054</v>
      </c>
      <c r="N4" s="43">
        <f t="shared" ref="N4:AP4" ca="1" si="0">IF(AND(M4&gt;=MIN($D$8:$D$17,$H$8:$H$17),M4&lt;MAX($F$8:$F$17,$I$8:$I$17)),M4+1,"")</f>
        <v>41055</v>
      </c>
      <c r="O4" s="43">
        <f t="shared" ca="1" si="0"/>
        <v>41056</v>
      </c>
      <c r="P4" s="43">
        <f t="shared" ca="1" si="0"/>
        <v>41057</v>
      </c>
      <c r="Q4" s="43">
        <f t="shared" ca="1" si="0"/>
        <v>41058</v>
      </c>
      <c r="R4" s="43">
        <f t="shared" ca="1" si="0"/>
        <v>41059</v>
      </c>
      <c r="S4" s="43">
        <f t="shared" ca="1" si="0"/>
        <v>41060</v>
      </c>
      <c r="T4" s="43">
        <f t="shared" ca="1" si="0"/>
        <v>41061</v>
      </c>
      <c r="U4" s="43">
        <f t="shared" ca="1" si="0"/>
        <v>41062</v>
      </c>
      <c r="V4" s="43">
        <f t="shared" ca="1" si="0"/>
        <v>41063</v>
      </c>
      <c r="W4" s="43">
        <f t="shared" ca="1" si="0"/>
        <v>41064</v>
      </c>
      <c r="X4" s="43">
        <f t="shared" ca="1" si="0"/>
        <v>41065</v>
      </c>
      <c r="Y4" s="43">
        <f t="shared" ca="1" si="0"/>
        <v>41066</v>
      </c>
      <c r="Z4" s="43">
        <f t="shared" ca="1" si="0"/>
        <v>41067</v>
      </c>
      <c r="AA4" s="43">
        <f t="shared" ca="1" si="0"/>
        <v>41068</v>
      </c>
      <c r="AB4" s="43">
        <f t="shared" ca="1" si="0"/>
        <v>41069</v>
      </c>
      <c r="AC4" s="43">
        <f t="shared" ca="1" si="0"/>
        <v>41070</v>
      </c>
      <c r="AD4" s="43">
        <f t="shared" ca="1" si="0"/>
        <v>41071</v>
      </c>
      <c r="AE4" s="43">
        <f t="shared" ca="1" si="0"/>
        <v>41072</v>
      </c>
      <c r="AF4" s="43">
        <f t="shared" ca="1" si="0"/>
        <v>41073</v>
      </c>
      <c r="AG4" s="43">
        <f t="shared" ca="1" si="0"/>
        <v>41074</v>
      </c>
      <c r="AH4" s="43">
        <f t="shared" ca="1" si="0"/>
        <v>41075</v>
      </c>
      <c r="AI4" s="43">
        <f t="shared" ca="1" si="0"/>
        <v>41076</v>
      </c>
      <c r="AJ4" s="43">
        <f t="shared" ca="1" si="0"/>
        <v>41077</v>
      </c>
      <c r="AK4" s="43">
        <f t="shared" ca="1" si="0"/>
        <v>41078</v>
      </c>
      <c r="AL4" s="43">
        <f t="shared" ca="1" si="0"/>
        <v>41079</v>
      </c>
      <c r="AM4" s="43">
        <f t="shared" ca="1" si="0"/>
        <v>41080</v>
      </c>
      <c r="AN4" s="43">
        <f t="shared" ca="1" si="0"/>
        <v>41081</v>
      </c>
      <c r="AO4" s="43" t="str">
        <f t="shared" ca="1" si="0"/>
        <v/>
      </c>
      <c r="AP4" s="43" t="str">
        <f t="shared" ca="1" si="0"/>
        <v/>
      </c>
    </row>
    <row r="5" spans="2:42" s="14" customFormat="1" x14ac:dyDescent="0.25">
      <c r="L5" s="44">
        <f>L4</f>
        <v>41053</v>
      </c>
      <c r="M5" s="44">
        <f t="shared" ref="M5:AN5" ca="1" si="1">M4</f>
        <v>41054</v>
      </c>
      <c r="N5" s="44">
        <f t="shared" ca="1" si="1"/>
        <v>41055</v>
      </c>
      <c r="O5" s="44">
        <f t="shared" ca="1" si="1"/>
        <v>41056</v>
      </c>
      <c r="P5" s="44">
        <f t="shared" ca="1" si="1"/>
        <v>41057</v>
      </c>
      <c r="Q5" s="44">
        <f t="shared" ca="1" si="1"/>
        <v>41058</v>
      </c>
      <c r="R5" s="44">
        <f t="shared" ca="1" si="1"/>
        <v>41059</v>
      </c>
      <c r="S5" s="44">
        <f t="shared" ca="1" si="1"/>
        <v>41060</v>
      </c>
      <c r="T5" s="44">
        <f t="shared" ca="1" si="1"/>
        <v>41061</v>
      </c>
      <c r="U5" s="44">
        <f t="shared" ca="1" si="1"/>
        <v>41062</v>
      </c>
      <c r="V5" s="44">
        <f t="shared" ca="1" si="1"/>
        <v>41063</v>
      </c>
      <c r="W5" s="44">
        <f t="shared" ca="1" si="1"/>
        <v>41064</v>
      </c>
      <c r="X5" s="44">
        <f t="shared" ca="1" si="1"/>
        <v>41065</v>
      </c>
      <c r="Y5" s="44">
        <f t="shared" ca="1" si="1"/>
        <v>41066</v>
      </c>
      <c r="Z5" s="44">
        <f t="shared" ca="1" si="1"/>
        <v>41067</v>
      </c>
      <c r="AA5" s="44">
        <f t="shared" ca="1" si="1"/>
        <v>41068</v>
      </c>
      <c r="AB5" s="44">
        <f t="shared" ca="1" si="1"/>
        <v>41069</v>
      </c>
      <c r="AC5" s="44">
        <f t="shared" ca="1" si="1"/>
        <v>41070</v>
      </c>
      <c r="AD5" s="44">
        <f t="shared" ca="1" si="1"/>
        <v>41071</v>
      </c>
      <c r="AE5" s="44">
        <f t="shared" ca="1" si="1"/>
        <v>41072</v>
      </c>
      <c r="AF5" s="44">
        <f t="shared" ca="1" si="1"/>
        <v>41073</v>
      </c>
      <c r="AG5" s="44">
        <f t="shared" ca="1" si="1"/>
        <v>41074</v>
      </c>
      <c r="AH5" s="44">
        <f t="shared" ca="1" si="1"/>
        <v>41075</v>
      </c>
      <c r="AI5" s="44">
        <f t="shared" ca="1" si="1"/>
        <v>41076</v>
      </c>
      <c r="AJ5" s="44">
        <f t="shared" ca="1" si="1"/>
        <v>41077</v>
      </c>
      <c r="AK5" s="44">
        <f t="shared" ca="1" si="1"/>
        <v>41078</v>
      </c>
      <c r="AL5" s="44">
        <f t="shared" ca="1" si="1"/>
        <v>41079</v>
      </c>
      <c r="AM5" s="44">
        <f t="shared" ca="1" si="1"/>
        <v>41080</v>
      </c>
      <c r="AN5" s="44">
        <f t="shared" ca="1" si="1"/>
        <v>41081</v>
      </c>
      <c r="AO5" s="44" t="str">
        <f t="shared" ref="AO5" ca="1" si="2">AO4</f>
        <v/>
      </c>
      <c r="AP5" s="44" t="str">
        <f t="shared" ref="AP5" ca="1" si="3">AP4</f>
        <v/>
      </c>
    </row>
    <row r="6" spans="2:42" x14ac:dyDescent="0.25">
      <c r="B6" s="25" t="s">
        <v>56</v>
      </c>
      <c r="C6" s="26" t="s">
        <v>57</v>
      </c>
      <c r="D6" s="26" t="s">
        <v>89</v>
      </c>
      <c r="E6" s="26" t="s">
        <v>58</v>
      </c>
      <c r="F6" s="26" t="s">
        <v>59</v>
      </c>
      <c r="G6" s="29"/>
      <c r="H6" s="27" t="s">
        <v>82</v>
      </c>
      <c r="I6" s="26" t="s">
        <v>60</v>
      </c>
      <c r="J6" s="41"/>
      <c r="K6" s="19"/>
    </row>
    <row r="7" spans="2:42" x14ac:dyDescent="0.25">
      <c r="B7" s="24"/>
      <c r="C7" s="56"/>
      <c r="D7" s="42"/>
      <c r="E7" s="56"/>
      <c r="F7" s="42"/>
      <c r="G7" s="57"/>
      <c r="H7" s="42"/>
      <c r="I7" s="42"/>
      <c r="J7" s="58"/>
    </row>
    <row r="8" spans="2:42" x14ac:dyDescent="0.25">
      <c r="B8" s="59" t="s">
        <v>63</v>
      </c>
      <c r="C8" s="17" t="s">
        <v>72</v>
      </c>
      <c r="D8" s="15">
        <v>41053</v>
      </c>
      <c r="E8" s="16">
        <v>2</v>
      </c>
      <c r="F8" s="15">
        <f ca="1">WORKDAY(D8,E8-1,INDIRECT("tblFeiertage["&amp;$D$4&amp;"]"))</f>
        <v>41054</v>
      </c>
      <c r="G8" s="18"/>
      <c r="H8" s="15">
        <v>41053</v>
      </c>
      <c r="I8" s="20">
        <v>41054</v>
      </c>
      <c r="J8" s="55"/>
    </row>
    <row r="9" spans="2:42" x14ac:dyDescent="0.25">
      <c r="B9" s="59" t="s">
        <v>64</v>
      </c>
      <c r="C9" s="17" t="s">
        <v>73</v>
      </c>
      <c r="D9" s="15">
        <v>41057</v>
      </c>
      <c r="E9" s="16">
        <v>12</v>
      </c>
      <c r="F9" s="15">
        <f ca="1">WORKDAY(D9,E9-1,INDIRECT("tblFeiertage["&amp;$D$4&amp;"]"))</f>
        <v>41073</v>
      </c>
      <c r="G9" s="18"/>
      <c r="H9" s="15">
        <v>41058</v>
      </c>
      <c r="I9" s="20">
        <v>41075</v>
      </c>
      <c r="J9" s="55"/>
    </row>
    <row r="10" spans="2:42" x14ac:dyDescent="0.25">
      <c r="B10" s="59" t="s">
        <v>65</v>
      </c>
      <c r="C10" s="17" t="s">
        <v>73</v>
      </c>
      <c r="D10" s="15">
        <v>41059</v>
      </c>
      <c r="E10" s="16">
        <v>9</v>
      </c>
      <c r="F10" s="15">
        <f ca="1">WORKDAY(D10,E10-1,INDIRECT("tblFeiertage["&amp;$D$4&amp;"]"))</f>
        <v>41072</v>
      </c>
      <c r="G10" s="18"/>
      <c r="H10" s="15">
        <v>41064</v>
      </c>
      <c r="I10" s="20">
        <v>41071</v>
      </c>
      <c r="J10" s="55"/>
    </row>
    <row r="11" spans="2:42" x14ac:dyDescent="0.25">
      <c r="B11" s="59" t="s">
        <v>66</v>
      </c>
      <c r="C11" s="17" t="s">
        <v>74</v>
      </c>
      <c r="D11" s="15">
        <v>41064</v>
      </c>
      <c r="E11" s="16">
        <v>7</v>
      </c>
      <c r="F11" s="15">
        <f ca="1">WORKDAY(D11,E11-1,INDIRECT("tblFeiertage["&amp;$D$4&amp;"]"))</f>
        <v>41073</v>
      </c>
      <c r="G11" s="18"/>
      <c r="H11" s="15">
        <v>41061</v>
      </c>
      <c r="I11" s="20">
        <v>41071</v>
      </c>
      <c r="J11" s="55"/>
    </row>
    <row r="12" spans="2:42" x14ac:dyDescent="0.25">
      <c r="B12" s="59" t="s">
        <v>67</v>
      </c>
      <c r="C12" s="17" t="s">
        <v>75</v>
      </c>
      <c r="D12" s="15">
        <v>41064</v>
      </c>
      <c r="E12" s="16">
        <v>3</v>
      </c>
      <c r="F12" s="15">
        <f ca="1">WORKDAY(D12,E12-1,INDIRECT("tblFeiertage["&amp;$D$4&amp;"]"))</f>
        <v>41066</v>
      </c>
      <c r="G12" s="18"/>
      <c r="H12" s="15">
        <v>41065</v>
      </c>
      <c r="I12" s="20">
        <v>41068</v>
      </c>
      <c r="J12" s="55"/>
    </row>
    <row r="13" spans="2:42" x14ac:dyDescent="0.25">
      <c r="B13" s="24"/>
      <c r="C13" s="56"/>
      <c r="D13" s="42"/>
      <c r="E13" s="56"/>
      <c r="F13" s="42"/>
      <c r="G13" s="57"/>
      <c r="H13" s="42"/>
      <c r="I13" s="42"/>
      <c r="J13" s="58"/>
    </row>
    <row r="14" spans="2:42" x14ac:dyDescent="0.25">
      <c r="B14" s="59" t="s">
        <v>68</v>
      </c>
      <c r="C14" s="17" t="s">
        <v>76</v>
      </c>
      <c r="D14" s="15">
        <v>41066</v>
      </c>
      <c r="E14" s="16">
        <v>9</v>
      </c>
      <c r="F14" s="15">
        <f ca="1">WORKDAY(D14,E14-1,INDIRECT("tblFeiertage["&amp;$D$4&amp;"]"))</f>
        <v>41079</v>
      </c>
      <c r="G14" s="18"/>
      <c r="H14" s="15">
        <v>41066</v>
      </c>
      <c r="I14" s="20">
        <v>41078</v>
      </c>
      <c r="J14" s="55"/>
    </row>
    <row r="15" spans="2:42" x14ac:dyDescent="0.25">
      <c r="B15" s="59" t="s">
        <v>69</v>
      </c>
      <c r="C15" s="17" t="s">
        <v>85</v>
      </c>
      <c r="D15" s="15">
        <v>41068</v>
      </c>
      <c r="E15" s="16">
        <v>4</v>
      </c>
      <c r="F15" s="15">
        <f ca="1">WORKDAY(D15,E15-1,INDIRECT("tblFeiertage["&amp;$D$4&amp;"]"))</f>
        <v>41073</v>
      </c>
      <c r="G15" s="18"/>
      <c r="H15" s="15">
        <v>41071</v>
      </c>
      <c r="I15" s="20">
        <v>41075</v>
      </c>
      <c r="J15" s="55"/>
    </row>
    <row r="16" spans="2:42" x14ac:dyDescent="0.25">
      <c r="B16" s="59" t="s">
        <v>70</v>
      </c>
      <c r="C16" s="17" t="s">
        <v>77</v>
      </c>
      <c r="D16" s="15">
        <v>41071</v>
      </c>
      <c r="E16" s="16">
        <v>6</v>
      </c>
      <c r="F16" s="15">
        <f ca="1">WORKDAY(D16,E16-1,INDIRECT("tblFeiertage["&amp;$D$4&amp;"]"))</f>
        <v>41078</v>
      </c>
      <c r="G16" s="18"/>
      <c r="H16" s="15">
        <v>41071</v>
      </c>
      <c r="I16" s="20">
        <v>41079</v>
      </c>
      <c r="J16" s="55"/>
    </row>
    <row r="17" spans="2:10" x14ac:dyDescent="0.25">
      <c r="B17" s="59" t="s">
        <v>71</v>
      </c>
      <c r="C17" s="17" t="s">
        <v>78</v>
      </c>
      <c r="D17" s="15">
        <v>41072</v>
      </c>
      <c r="E17" s="16">
        <v>2</v>
      </c>
      <c r="F17" s="15">
        <f ca="1">WORKDAY(D17,E17-1,INDIRECT("tblFeiertage["&amp;$D$4&amp;"]"))</f>
        <v>41073</v>
      </c>
      <c r="G17" s="18"/>
      <c r="H17" s="15">
        <v>41079</v>
      </c>
      <c r="I17" s="20">
        <v>41081</v>
      </c>
      <c r="J17" s="55"/>
    </row>
  </sheetData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2:AP17"/>
  <sheetViews>
    <sheetView showGridLines="0" zoomScaleNormal="100" workbookViewId="0">
      <pane ySplit="6" topLeftCell="A7" activePane="bottomLeft" state="frozen"/>
      <selection activeCell="L4" sqref="L4"/>
      <selection pane="bottomLeft" activeCell="A7" sqref="A7"/>
    </sheetView>
  </sheetViews>
  <sheetFormatPr baseColWidth="10" defaultRowHeight="15" x14ac:dyDescent="0.25"/>
  <cols>
    <col min="1" max="1" width="2.7109375" style="4" customWidth="1"/>
    <col min="2" max="2" width="21.85546875" style="4" customWidth="1"/>
    <col min="3" max="3" width="19.5703125" style="4" customWidth="1"/>
    <col min="4" max="4" width="15.7109375" style="4" customWidth="1"/>
    <col min="5" max="5" width="9.7109375" style="4" customWidth="1"/>
    <col min="6" max="6" width="15.7109375" style="4" customWidth="1"/>
    <col min="7" max="7" width="6.7109375" style="4" customWidth="1"/>
    <col min="8" max="9" width="15.7109375" style="4" customWidth="1"/>
    <col min="10" max="10" width="8" style="4" customWidth="1"/>
    <col min="11" max="11" width="4.5703125" style="4" bestFit="1" customWidth="1"/>
    <col min="12" max="42" width="3.7109375" style="4" customWidth="1"/>
    <col min="43" max="16384" width="11.42578125" style="4"/>
  </cols>
  <sheetData>
    <row r="2" spans="2:42" ht="23.25" x14ac:dyDescent="0.35">
      <c r="B2" s="60" t="s">
        <v>80</v>
      </c>
      <c r="C2" s="28"/>
      <c r="D2" s="28"/>
      <c r="E2" s="28"/>
      <c r="F2" s="28"/>
      <c r="G2" s="28"/>
      <c r="H2" s="28"/>
      <c r="I2" s="28"/>
      <c r="J2" s="28"/>
    </row>
    <row r="4" spans="2:42" s="14" customFormat="1" ht="32.25" x14ac:dyDescent="0.25">
      <c r="L4" s="43">
        <f>IF(MIN(D8:D17,H8:H17)&gt;0,MIN(D8:D17,H8:H17),"")</f>
        <v>41053</v>
      </c>
      <c r="M4" s="43">
        <f ca="1">IF(AND(L4&gt;=MIN($D$8:$D$17,$H$8:$H$17),L4&lt;MAX($F$8:$F$17,$I$8:$I$17)),L4+1,"")</f>
        <v>41054</v>
      </c>
      <c r="N4" s="43">
        <f t="shared" ref="N4:AP4" ca="1" si="0">IF(AND(M4&gt;=MIN($D$8:$D$17,$H$8:$H$17),M4&lt;MAX($F$8:$F$17,$I$8:$I$17)),M4+1,"")</f>
        <v>41055</v>
      </c>
      <c r="O4" s="43">
        <f t="shared" ca="1" si="0"/>
        <v>41056</v>
      </c>
      <c r="P4" s="43">
        <f t="shared" ca="1" si="0"/>
        <v>41057</v>
      </c>
      <c r="Q4" s="43">
        <f t="shared" ca="1" si="0"/>
        <v>41058</v>
      </c>
      <c r="R4" s="43">
        <f t="shared" ca="1" si="0"/>
        <v>41059</v>
      </c>
      <c r="S4" s="43">
        <f t="shared" ca="1" si="0"/>
        <v>41060</v>
      </c>
      <c r="T4" s="43">
        <f t="shared" ca="1" si="0"/>
        <v>41061</v>
      </c>
      <c r="U4" s="43">
        <f t="shared" ca="1" si="0"/>
        <v>41062</v>
      </c>
      <c r="V4" s="43">
        <f t="shared" ca="1" si="0"/>
        <v>41063</v>
      </c>
      <c r="W4" s="43">
        <f t="shared" ca="1" si="0"/>
        <v>41064</v>
      </c>
      <c r="X4" s="43">
        <f t="shared" ca="1" si="0"/>
        <v>41065</v>
      </c>
      <c r="Y4" s="43">
        <f t="shared" ca="1" si="0"/>
        <v>41066</v>
      </c>
      <c r="Z4" s="43">
        <f t="shared" ca="1" si="0"/>
        <v>41067</v>
      </c>
      <c r="AA4" s="43">
        <f t="shared" ca="1" si="0"/>
        <v>41068</v>
      </c>
      <c r="AB4" s="43">
        <f t="shared" ca="1" si="0"/>
        <v>41069</v>
      </c>
      <c r="AC4" s="43">
        <f t="shared" ca="1" si="0"/>
        <v>41070</v>
      </c>
      <c r="AD4" s="43">
        <f t="shared" ca="1" si="0"/>
        <v>41071</v>
      </c>
      <c r="AE4" s="43">
        <f t="shared" ca="1" si="0"/>
        <v>41072</v>
      </c>
      <c r="AF4" s="43">
        <f t="shared" ca="1" si="0"/>
        <v>41073</v>
      </c>
      <c r="AG4" s="43">
        <f t="shared" ca="1" si="0"/>
        <v>41074</v>
      </c>
      <c r="AH4" s="43">
        <f t="shared" ca="1" si="0"/>
        <v>41075</v>
      </c>
      <c r="AI4" s="43">
        <f t="shared" ca="1" si="0"/>
        <v>41076</v>
      </c>
      <c r="AJ4" s="43">
        <f t="shared" ca="1" si="0"/>
        <v>41077</v>
      </c>
      <c r="AK4" s="43">
        <f t="shared" ca="1" si="0"/>
        <v>41078</v>
      </c>
      <c r="AL4" s="43">
        <f t="shared" ca="1" si="0"/>
        <v>41079</v>
      </c>
      <c r="AM4" s="43">
        <f t="shared" ca="1" si="0"/>
        <v>41080</v>
      </c>
      <c r="AN4" s="43">
        <f t="shared" ca="1" si="0"/>
        <v>41081</v>
      </c>
      <c r="AO4" s="43" t="str">
        <f t="shared" ca="1" si="0"/>
        <v/>
      </c>
      <c r="AP4" s="43" t="str">
        <f t="shared" ca="1" si="0"/>
        <v/>
      </c>
    </row>
    <row r="5" spans="2:42" s="14" customFormat="1" x14ac:dyDescent="0.25">
      <c r="L5" s="44">
        <f>L4</f>
        <v>41053</v>
      </c>
      <c r="M5" s="44">
        <f t="shared" ref="M5:AP5" ca="1" si="1">M4</f>
        <v>41054</v>
      </c>
      <c r="N5" s="44">
        <f t="shared" ca="1" si="1"/>
        <v>41055</v>
      </c>
      <c r="O5" s="44">
        <f t="shared" ca="1" si="1"/>
        <v>41056</v>
      </c>
      <c r="P5" s="44">
        <f t="shared" ca="1" si="1"/>
        <v>41057</v>
      </c>
      <c r="Q5" s="44">
        <f t="shared" ca="1" si="1"/>
        <v>41058</v>
      </c>
      <c r="R5" s="44">
        <f t="shared" ca="1" si="1"/>
        <v>41059</v>
      </c>
      <c r="S5" s="44">
        <f t="shared" ca="1" si="1"/>
        <v>41060</v>
      </c>
      <c r="T5" s="44">
        <f t="shared" ca="1" si="1"/>
        <v>41061</v>
      </c>
      <c r="U5" s="44">
        <f t="shared" ca="1" si="1"/>
        <v>41062</v>
      </c>
      <c r="V5" s="44">
        <f t="shared" ca="1" si="1"/>
        <v>41063</v>
      </c>
      <c r="W5" s="44">
        <f t="shared" ca="1" si="1"/>
        <v>41064</v>
      </c>
      <c r="X5" s="44">
        <f t="shared" ca="1" si="1"/>
        <v>41065</v>
      </c>
      <c r="Y5" s="44">
        <f t="shared" ca="1" si="1"/>
        <v>41066</v>
      </c>
      <c r="Z5" s="44">
        <f t="shared" ca="1" si="1"/>
        <v>41067</v>
      </c>
      <c r="AA5" s="44">
        <f t="shared" ca="1" si="1"/>
        <v>41068</v>
      </c>
      <c r="AB5" s="44">
        <f t="shared" ca="1" si="1"/>
        <v>41069</v>
      </c>
      <c r="AC5" s="44">
        <f t="shared" ca="1" si="1"/>
        <v>41070</v>
      </c>
      <c r="AD5" s="44">
        <f t="shared" ca="1" si="1"/>
        <v>41071</v>
      </c>
      <c r="AE5" s="44">
        <f t="shared" ca="1" si="1"/>
        <v>41072</v>
      </c>
      <c r="AF5" s="44">
        <f t="shared" ca="1" si="1"/>
        <v>41073</v>
      </c>
      <c r="AG5" s="44">
        <f t="shared" ca="1" si="1"/>
        <v>41074</v>
      </c>
      <c r="AH5" s="44">
        <f t="shared" ca="1" si="1"/>
        <v>41075</v>
      </c>
      <c r="AI5" s="44">
        <f t="shared" ca="1" si="1"/>
        <v>41076</v>
      </c>
      <c r="AJ5" s="44">
        <f t="shared" ca="1" si="1"/>
        <v>41077</v>
      </c>
      <c r="AK5" s="44">
        <f t="shared" ca="1" si="1"/>
        <v>41078</v>
      </c>
      <c r="AL5" s="44">
        <f t="shared" ca="1" si="1"/>
        <v>41079</v>
      </c>
      <c r="AM5" s="44">
        <f t="shared" ca="1" si="1"/>
        <v>41080</v>
      </c>
      <c r="AN5" s="44">
        <f t="shared" ca="1" si="1"/>
        <v>41081</v>
      </c>
      <c r="AO5" s="44" t="str">
        <f t="shared" ca="1" si="1"/>
        <v/>
      </c>
      <c r="AP5" s="44" t="str">
        <f t="shared" ca="1" si="1"/>
        <v/>
      </c>
    </row>
    <row r="6" spans="2:42" x14ac:dyDescent="0.25">
      <c r="B6" s="25" t="s">
        <v>56</v>
      </c>
      <c r="C6" s="26" t="s">
        <v>57</v>
      </c>
      <c r="D6" s="26" t="s">
        <v>89</v>
      </c>
      <c r="E6" s="26" t="s">
        <v>58</v>
      </c>
      <c r="F6" s="26" t="s">
        <v>59</v>
      </c>
      <c r="G6" s="29"/>
      <c r="H6" s="27" t="s">
        <v>82</v>
      </c>
      <c r="I6" s="26" t="s">
        <v>60</v>
      </c>
      <c r="J6" s="41"/>
      <c r="K6" s="19" t="s">
        <v>81</v>
      </c>
      <c r="L6" s="48" t="str">
        <f>IF(ISNUMBER(L4),IF(WEEKDAY(L4,11)=1,WEEKNUM(L4,21),""),"")</f>
        <v/>
      </c>
      <c r="M6" s="48" t="str">
        <f t="shared" ref="M6:AN6" ca="1" si="2">IF(ISNUMBER(M4),IF(WEEKDAY(M4,11)=1,WEEKNUM(M4,21),""),"")</f>
        <v/>
      </c>
      <c r="N6" s="48" t="str">
        <f t="shared" ca="1" si="2"/>
        <v/>
      </c>
      <c r="O6" s="48" t="str">
        <f t="shared" ca="1" si="2"/>
        <v/>
      </c>
      <c r="P6" s="48">
        <f t="shared" ca="1" si="2"/>
        <v>22</v>
      </c>
      <c r="Q6" s="48" t="str">
        <f t="shared" ca="1" si="2"/>
        <v/>
      </c>
      <c r="R6" s="48" t="str">
        <f t="shared" ca="1" si="2"/>
        <v/>
      </c>
      <c r="S6" s="48" t="str">
        <f t="shared" ca="1" si="2"/>
        <v/>
      </c>
      <c r="T6" s="48" t="str">
        <f t="shared" ca="1" si="2"/>
        <v/>
      </c>
      <c r="U6" s="48" t="str">
        <f t="shared" ca="1" si="2"/>
        <v/>
      </c>
      <c r="V6" s="48" t="str">
        <f t="shared" ca="1" si="2"/>
        <v/>
      </c>
      <c r="W6" s="48">
        <f t="shared" ca="1" si="2"/>
        <v>23</v>
      </c>
      <c r="X6" s="48" t="str">
        <f t="shared" ca="1" si="2"/>
        <v/>
      </c>
      <c r="Y6" s="48" t="str">
        <f t="shared" ca="1" si="2"/>
        <v/>
      </c>
      <c r="Z6" s="48" t="str">
        <f t="shared" ca="1" si="2"/>
        <v/>
      </c>
      <c r="AA6" s="48" t="str">
        <f t="shared" ca="1" si="2"/>
        <v/>
      </c>
      <c r="AB6" s="48" t="str">
        <f t="shared" ca="1" si="2"/>
        <v/>
      </c>
      <c r="AC6" s="48" t="str">
        <f t="shared" ca="1" si="2"/>
        <v/>
      </c>
      <c r="AD6" s="48">
        <f t="shared" ca="1" si="2"/>
        <v>24</v>
      </c>
      <c r="AE6" s="48" t="str">
        <f t="shared" ca="1" si="2"/>
        <v/>
      </c>
      <c r="AF6" s="48" t="str">
        <f t="shared" ca="1" si="2"/>
        <v/>
      </c>
      <c r="AG6" s="48" t="str">
        <f t="shared" ca="1" si="2"/>
        <v/>
      </c>
      <c r="AH6" s="48" t="str">
        <f t="shared" ca="1" si="2"/>
        <v/>
      </c>
      <c r="AI6" s="48" t="str">
        <f t="shared" ca="1" si="2"/>
        <v/>
      </c>
      <c r="AJ6" s="48" t="str">
        <f t="shared" ca="1" si="2"/>
        <v/>
      </c>
      <c r="AK6" s="48">
        <f t="shared" ca="1" si="2"/>
        <v>25</v>
      </c>
      <c r="AL6" s="48" t="str">
        <f t="shared" ca="1" si="2"/>
        <v/>
      </c>
      <c r="AM6" s="48" t="str">
        <f t="shared" ca="1" si="2"/>
        <v/>
      </c>
      <c r="AN6" s="48" t="str">
        <f t="shared" ca="1" si="2"/>
        <v/>
      </c>
    </row>
    <row r="7" spans="2:42" x14ac:dyDescent="0.25">
      <c r="B7" s="24"/>
      <c r="C7" s="56"/>
      <c r="D7" s="42"/>
      <c r="E7" s="56"/>
      <c r="F7" s="42"/>
      <c r="G7" s="57"/>
      <c r="H7" s="42"/>
      <c r="I7" s="42"/>
      <c r="J7" s="58"/>
    </row>
    <row r="8" spans="2:42" x14ac:dyDescent="0.25">
      <c r="B8" s="59" t="s">
        <v>63</v>
      </c>
      <c r="C8" s="17" t="s">
        <v>72</v>
      </c>
      <c r="D8" s="15">
        <v>41053</v>
      </c>
      <c r="E8" s="16">
        <v>2</v>
      </c>
      <c r="F8" s="15">
        <f ca="1">WORKDAY(D8,E8-1,INDIRECT("tblFeiertage["&amp;$D$4&amp;"]"))</f>
        <v>41054</v>
      </c>
      <c r="G8" s="18"/>
      <c r="H8" s="15">
        <v>41053</v>
      </c>
      <c r="I8" s="20">
        <v>41054</v>
      </c>
      <c r="J8" s="55"/>
    </row>
    <row r="9" spans="2:42" x14ac:dyDescent="0.25">
      <c r="B9" s="59" t="s">
        <v>64</v>
      </c>
      <c r="C9" s="17" t="s">
        <v>73</v>
      </c>
      <c r="D9" s="15">
        <v>41057</v>
      </c>
      <c r="E9" s="16">
        <v>12</v>
      </c>
      <c r="F9" s="15">
        <f ca="1">WORKDAY(D9,E9-1,INDIRECT("tblFeiertage["&amp;$D$4&amp;"]"))</f>
        <v>41073</v>
      </c>
      <c r="G9" s="18"/>
      <c r="H9" s="15">
        <v>41058</v>
      </c>
      <c r="I9" s="20">
        <v>41075</v>
      </c>
      <c r="J9" s="55"/>
    </row>
    <row r="10" spans="2:42" x14ac:dyDescent="0.25">
      <c r="B10" s="59" t="s">
        <v>65</v>
      </c>
      <c r="C10" s="17" t="s">
        <v>73</v>
      </c>
      <c r="D10" s="15">
        <v>41059</v>
      </c>
      <c r="E10" s="16">
        <v>9</v>
      </c>
      <c r="F10" s="15">
        <f ca="1">WORKDAY(D10,E10-1,INDIRECT("tblFeiertage["&amp;$D$4&amp;"]"))</f>
        <v>41072</v>
      </c>
      <c r="G10" s="18"/>
      <c r="H10" s="15">
        <v>41064</v>
      </c>
      <c r="I10" s="20">
        <v>41071</v>
      </c>
      <c r="J10" s="55"/>
    </row>
    <row r="11" spans="2:42" x14ac:dyDescent="0.25">
      <c r="B11" s="59" t="s">
        <v>66</v>
      </c>
      <c r="C11" s="17" t="s">
        <v>74</v>
      </c>
      <c r="D11" s="15">
        <v>41064</v>
      </c>
      <c r="E11" s="16">
        <v>7</v>
      </c>
      <c r="F11" s="15">
        <f ca="1">WORKDAY(D11,E11-1,INDIRECT("tblFeiertage["&amp;$D$4&amp;"]"))</f>
        <v>41073</v>
      </c>
      <c r="G11" s="18"/>
      <c r="H11" s="15">
        <v>41061</v>
      </c>
      <c r="I11" s="20">
        <v>41071</v>
      </c>
      <c r="J11" s="55"/>
    </row>
    <row r="12" spans="2:42" x14ac:dyDescent="0.25">
      <c r="B12" s="59" t="s">
        <v>67</v>
      </c>
      <c r="C12" s="17" t="s">
        <v>75</v>
      </c>
      <c r="D12" s="15">
        <v>41064</v>
      </c>
      <c r="E12" s="16">
        <v>3</v>
      </c>
      <c r="F12" s="15">
        <f ca="1">WORKDAY(D12,E12-1,INDIRECT("tblFeiertage["&amp;$D$4&amp;"]"))</f>
        <v>41066</v>
      </c>
      <c r="G12" s="18"/>
      <c r="H12" s="15">
        <v>41065</v>
      </c>
      <c r="I12" s="20">
        <v>41068</v>
      </c>
      <c r="J12" s="55"/>
    </row>
    <row r="13" spans="2:42" x14ac:dyDescent="0.25">
      <c r="B13" s="24"/>
      <c r="C13" s="56"/>
      <c r="D13" s="42"/>
      <c r="E13" s="56"/>
      <c r="F13" s="42"/>
      <c r="G13" s="57"/>
      <c r="H13" s="42"/>
      <c r="I13" s="42"/>
      <c r="J13" s="58"/>
    </row>
    <row r="14" spans="2:42" x14ac:dyDescent="0.25">
      <c r="B14" s="59" t="s">
        <v>68</v>
      </c>
      <c r="C14" s="17" t="s">
        <v>76</v>
      </c>
      <c r="D14" s="15">
        <v>41066</v>
      </c>
      <c r="E14" s="16">
        <v>9</v>
      </c>
      <c r="F14" s="15">
        <f ca="1">WORKDAY(D14,E14-1,INDIRECT("tblFeiertage["&amp;$D$4&amp;"]"))</f>
        <v>41079</v>
      </c>
      <c r="G14" s="18"/>
      <c r="H14" s="15">
        <v>41066</v>
      </c>
      <c r="I14" s="20">
        <v>41078</v>
      </c>
      <c r="J14" s="55"/>
    </row>
    <row r="15" spans="2:42" x14ac:dyDescent="0.25">
      <c r="B15" s="59" t="s">
        <v>69</v>
      </c>
      <c r="C15" s="17" t="s">
        <v>85</v>
      </c>
      <c r="D15" s="15">
        <v>41068</v>
      </c>
      <c r="E15" s="16">
        <v>4</v>
      </c>
      <c r="F15" s="15">
        <f ca="1">WORKDAY(D15,E15-1,INDIRECT("tblFeiertage["&amp;$D$4&amp;"]"))</f>
        <v>41073</v>
      </c>
      <c r="G15" s="18"/>
      <c r="H15" s="15">
        <v>41071</v>
      </c>
      <c r="I15" s="20">
        <v>41075</v>
      </c>
      <c r="J15" s="55"/>
    </row>
    <row r="16" spans="2:42" x14ac:dyDescent="0.25">
      <c r="B16" s="59" t="s">
        <v>70</v>
      </c>
      <c r="C16" s="17" t="s">
        <v>77</v>
      </c>
      <c r="D16" s="15">
        <v>41071</v>
      </c>
      <c r="E16" s="16">
        <v>6</v>
      </c>
      <c r="F16" s="15">
        <f ca="1">WORKDAY(D16,E16-1,INDIRECT("tblFeiertage["&amp;$D$4&amp;"]"))</f>
        <v>41078</v>
      </c>
      <c r="G16" s="18"/>
      <c r="H16" s="15">
        <v>41071</v>
      </c>
      <c r="I16" s="20">
        <v>41079</v>
      </c>
      <c r="J16" s="55"/>
    </row>
    <row r="17" spans="2:10" x14ac:dyDescent="0.25">
      <c r="B17" s="59" t="s">
        <v>71</v>
      </c>
      <c r="C17" s="17" t="s">
        <v>78</v>
      </c>
      <c r="D17" s="15">
        <v>41072</v>
      </c>
      <c r="E17" s="16">
        <v>2</v>
      </c>
      <c r="F17" s="15">
        <f ca="1">WORKDAY(D17,E17-1,INDIRECT("tblFeiertage["&amp;$D$4&amp;"]"))</f>
        <v>41073</v>
      </c>
      <c r="G17" s="18"/>
      <c r="H17" s="15">
        <v>41079</v>
      </c>
      <c r="I17" s="20">
        <v>41081</v>
      </c>
      <c r="J17" s="55"/>
    </row>
  </sheetData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2:AP18"/>
  <sheetViews>
    <sheetView showGridLines="0" zoomScaleNormal="100" workbookViewId="0">
      <pane ySplit="6" topLeftCell="A7" activePane="bottomLeft" state="frozen"/>
      <selection activeCell="L4" sqref="L4"/>
      <selection pane="bottomLeft" activeCell="A7" sqref="A7"/>
    </sheetView>
  </sheetViews>
  <sheetFormatPr baseColWidth="10" defaultRowHeight="15" x14ac:dyDescent="0.25"/>
  <cols>
    <col min="1" max="1" width="2.7109375" style="4" customWidth="1"/>
    <col min="2" max="2" width="21.85546875" style="4" customWidth="1"/>
    <col min="3" max="3" width="19.5703125" style="4" customWidth="1"/>
    <col min="4" max="4" width="15.7109375" style="4" customWidth="1"/>
    <col min="5" max="5" width="9.7109375" style="4" customWidth="1"/>
    <col min="6" max="6" width="15.7109375" style="4" customWidth="1"/>
    <col min="7" max="7" width="6.7109375" style="4" customWidth="1"/>
    <col min="8" max="9" width="15.7109375" style="4" customWidth="1"/>
    <col min="10" max="10" width="8" style="4" customWidth="1"/>
    <col min="11" max="11" width="4.5703125" style="4" bestFit="1" customWidth="1"/>
    <col min="12" max="42" width="3.7109375" style="4" customWidth="1"/>
    <col min="43" max="16384" width="11.42578125" style="4"/>
  </cols>
  <sheetData>
    <row r="2" spans="2:42" ht="23.25" x14ac:dyDescent="0.35">
      <c r="B2" s="60" t="s">
        <v>80</v>
      </c>
      <c r="C2" s="28"/>
      <c r="D2" s="28"/>
      <c r="E2" s="28"/>
      <c r="F2" s="28"/>
      <c r="G2" s="28"/>
      <c r="H2" s="28"/>
      <c r="I2" s="28"/>
      <c r="J2" s="28"/>
    </row>
    <row r="3" spans="2:42" x14ac:dyDescent="0.25"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2:42" s="14" customFormat="1" ht="32.25" x14ac:dyDescent="0.25">
      <c r="K4" s="46"/>
      <c r="L4" s="47">
        <f>IF(MIN(D8:D17,H8:H17)&gt;0,MIN(D8:D17,H8:H17),"")</f>
        <v>41053</v>
      </c>
      <c r="M4" s="47">
        <f ca="1">IF(AND(L4&gt;=MIN($D$8:$D$17,$H$8:$H$17),L4&lt;MAX($F$8:$F$17,$I$8:$I$17)),L4+1,"")</f>
        <v>41054</v>
      </c>
      <c r="N4" s="47">
        <f t="shared" ref="N4:AP4" ca="1" si="0">IF(AND(M4&gt;=MIN($D$8:$D$17,$H$8:$H$17),M4&lt;MAX($F$8:$F$17,$I$8:$I$17)),M4+1,"")</f>
        <v>41055</v>
      </c>
      <c r="O4" s="47">
        <f t="shared" ca="1" si="0"/>
        <v>41056</v>
      </c>
      <c r="P4" s="47">
        <f t="shared" ca="1" si="0"/>
        <v>41057</v>
      </c>
      <c r="Q4" s="47">
        <f t="shared" ca="1" si="0"/>
        <v>41058</v>
      </c>
      <c r="R4" s="47">
        <f t="shared" ca="1" si="0"/>
        <v>41059</v>
      </c>
      <c r="S4" s="47">
        <f t="shared" ca="1" si="0"/>
        <v>41060</v>
      </c>
      <c r="T4" s="47">
        <f t="shared" ca="1" si="0"/>
        <v>41061</v>
      </c>
      <c r="U4" s="47">
        <f t="shared" ca="1" si="0"/>
        <v>41062</v>
      </c>
      <c r="V4" s="47">
        <f t="shared" ca="1" si="0"/>
        <v>41063</v>
      </c>
      <c r="W4" s="47">
        <f t="shared" ca="1" si="0"/>
        <v>41064</v>
      </c>
      <c r="X4" s="47">
        <f t="shared" ca="1" si="0"/>
        <v>41065</v>
      </c>
      <c r="Y4" s="47">
        <f t="shared" ca="1" si="0"/>
        <v>41066</v>
      </c>
      <c r="Z4" s="47">
        <f t="shared" ca="1" si="0"/>
        <v>41067</v>
      </c>
      <c r="AA4" s="47">
        <f t="shared" ca="1" si="0"/>
        <v>41068</v>
      </c>
      <c r="AB4" s="47">
        <f t="shared" ca="1" si="0"/>
        <v>41069</v>
      </c>
      <c r="AC4" s="47">
        <f t="shared" ca="1" si="0"/>
        <v>41070</v>
      </c>
      <c r="AD4" s="47">
        <f t="shared" ca="1" si="0"/>
        <v>41071</v>
      </c>
      <c r="AE4" s="47">
        <f t="shared" ca="1" si="0"/>
        <v>41072</v>
      </c>
      <c r="AF4" s="47">
        <f t="shared" ca="1" si="0"/>
        <v>41073</v>
      </c>
      <c r="AG4" s="47">
        <f t="shared" ca="1" si="0"/>
        <v>41074</v>
      </c>
      <c r="AH4" s="47">
        <f t="shared" ca="1" si="0"/>
        <v>41075</v>
      </c>
      <c r="AI4" s="47">
        <f t="shared" ca="1" si="0"/>
        <v>41076</v>
      </c>
      <c r="AJ4" s="47">
        <f t="shared" ca="1" si="0"/>
        <v>41077</v>
      </c>
      <c r="AK4" s="47">
        <f t="shared" ca="1" si="0"/>
        <v>41078</v>
      </c>
      <c r="AL4" s="47">
        <f t="shared" ca="1" si="0"/>
        <v>41079</v>
      </c>
      <c r="AM4" s="47">
        <f t="shared" ca="1" si="0"/>
        <v>41080</v>
      </c>
      <c r="AN4" s="47">
        <f t="shared" ca="1" si="0"/>
        <v>41081</v>
      </c>
      <c r="AO4" s="47" t="str">
        <f t="shared" ca="1" si="0"/>
        <v/>
      </c>
      <c r="AP4" s="47" t="str">
        <f t="shared" ca="1" si="0"/>
        <v/>
      </c>
    </row>
    <row r="5" spans="2:42" s="14" customFormat="1" x14ac:dyDescent="0.25">
      <c r="K5" s="46"/>
      <c r="L5" s="49">
        <f>L4</f>
        <v>41053</v>
      </c>
      <c r="M5" s="49">
        <f t="shared" ref="M5:AP5" ca="1" si="1">M4</f>
        <v>41054</v>
      </c>
      <c r="N5" s="49">
        <f t="shared" ca="1" si="1"/>
        <v>41055</v>
      </c>
      <c r="O5" s="49">
        <f t="shared" ca="1" si="1"/>
        <v>41056</v>
      </c>
      <c r="P5" s="49">
        <f t="shared" ca="1" si="1"/>
        <v>41057</v>
      </c>
      <c r="Q5" s="49">
        <f t="shared" ca="1" si="1"/>
        <v>41058</v>
      </c>
      <c r="R5" s="49">
        <f t="shared" ca="1" si="1"/>
        <v>41059</v>
      </c>
      <c r="S5" s="49">
        <f t="shared" ca="1" si="1"/>
        <v>41060</v>
      </c>
      <c r="T5" s="49">
        <f t="shared" ca="1" si="1"/>
        <v>41061</v>
      </c>
      <c r="U5" s="49">
        <f t="shared" ca="1" si="1"/>
        <v>41062</v>
      </c>
      <c r="V5" s="49">
        <f t="shared" ca="1" si="1"/>
        <v>41063</v>
      </c>
      <c r="W5" s="49">
        <f t="shared" ca="1" si="1"/>
        <v>41064</v>
      </c>
      <c r="X5" s="49">
        <f t="shared" ca="1" si="1"/>
        <v>41065</v>
      </c>
      <c r="Y5" s="49">
        <f t="shared" ca="1" si="1"/>
        <v>41066</v>
      </c>
      <c r="Z5" s="49">
        <f t="shared" ca="1" si="1"/>
        <v>41067</v>
      </c>
      <c r="AA5" s="49">
        <f t="shared" ca="1" si="1"/>
        <v>41068</v>
      </c>
      <c r="AB5" s="49">
        <f t="shared" ca="1" si="1"/>
        <v>41069</v>
      </c>
      <c r="AC5" s="49">
        <f t="shared" ca="1" si="1"/>
        <v>41070</v>
      </c>
      <c r="AD5" s="49">
        <f t="shared" ca="1" si="1"/>
        <v>41071</v>
      </c>
      <c r="AE5" s="49">
        <f t="shared" ca="1" si="1"/>
        <v>41072</v>
      </c>
      <c r="AF5" s="49">
        <f t="shared" ca="1" si="1"/>
        <v>41073</v>
      </c>
      <c r="AG5" s="49">
        <f t="shared" ca="1" si="1"/>
        <v>41074</v>
      </c>
      <c r="AH5" s="49">
        <f t="shared" ca="1" si="1"/>
        <v>41075</v>
      </c>
      <c r="AI5" s="49">
        <f t="shared" ca="1" si="1"/>
        <v>41076</v>
      </c>
      <c r="AJ5" s="49">
        <f t="shared" ca="1" si="1"/>
        <v>41077</v>
      </c>
      <c r="AK5" s="49">
        <f t="shared" ca="1" si="1"/>
        <v>41078</v>
      </c>
      <c r="AL5" s="49">
        <f t="shared" ca="1" si="1"/>
        <v>41079</v>
      </c>
      <c r="AM5" s="49">
        <f t="shared" ca="1" si="1"/>
        <v>41080</v>
      </c>
      <c r="AN5" s="49">
        <f t="shared" ca="1" si="1"/>
        <v>41081</v>
      </c>
      <c r="AO5" s="49" t="str">
        <f t="shared" ca="1" si="1"/>
        <v/>
      </c>
      <c r="AP5" s="49" t="str">
        <f t="shared" ca="1" si="1"/>
        <v/>
      </c>
    </row>
    <row r="6" spans="2:42" x14ac:dyDescent="0.25">
      <c r="B6" s="25" t="s">
        <v>56</v>
      </c>
      <c r="C6" s="26" t="s">
        <v>57</v>
      </c>
      <c r="D6" s="26" t="s">
        <v>89</v>
      </c>
      <c r="E6" s="26" t="s">
        <v>58</v>
      </c>
      <c r="F6" s="26" t="s">
        <v>59</v>
      </c>
      <c r="G6" s="29"/>
      <c r="H6" s="27" t="s">
        <v>82</v>
      </c>
      <c r="I6" s="26" t="s">
        <v>60</v>
      </c>
      <c r="J6" s="41"/>
      <c r="K6" s="62" t="s">
        <v>81</v>
      </c>
      <c r="L6" s="45" t="str">
        <f>IF(ISNUMBER(L4),IF(WEEKDAY(L4,11)=1,WEEKNUM(L4,21),""),"")</f>
        <v/>
      </c>
      <c r="M6" s="45" t="str">
        <f ca="1">IF(ISNUMBER(M4),IF(WEEKDAY(M4,11)=1,WEEKNUM(M4,21),""),"")</f>
        <v/>
      </c>
      <c r="N6" s="45" t="str">
        <f t="shared" ref="N6:AN6" ca="1" si="2">IF(ISNUMBER(N4),IF(WEEKDAY(N4,11)=1,WEEKNUM(N4,21),""),"")</f>
        <v/>
      </c>
      <c r="O6" s="45" t="str">
        <f t="shared" ca="1" si="2"/>
        <v/>
      </c>
      <c r="P6" s="45">
        <f t="shared" ca="1" si="2"/>
        <v>22</v>
      </c>
      <c r="Q6" s="45" t="str">
        <f t="shared" ca="1" si="2"/>
        <v/>
      </c>
      <c r="R6" s="45" t="str">
        <f t="shared" ca="1" si="2"/>
        <v/>
      </c>
      <c r="S6" s="45" t="str">
        <f t="shared" ca="1" si="2"/>
        <v/>
      </c>
      <c r="T6" s="45" t="str">
        <f t="shared" ca="1" si="2"/>
        <v/>
      </c>
      <c r="U6" s="45" t="str">
        <f t="shared" ca="1" si="2"/>
        <v/>
      </c>
      <c r="V6" s="45" t="str">
        <f t="shared" ca="1" si="2"/>
        <v/>
      </c>
      <c r="W6" s="45">
        <f t="shared" ca="1" si="2"/>
        <v>23</v>
      </c>
      <c r="X6" s="45" t="str">
        <f t="shared" ca="1" si="2"/>
        <v/>
      </c>
      <c r="Y6" s="45" t="str">
        <f t="shared" ca="1" si="2"/>
        <v/>
      </c>
      <c r="Z6" s="45" t="str">
        <f t="shared" ca="1" si="2"/>
        <v/>
      </c>
      <c r="AA6" s="45" t="str">
        <f t="shared" ca="1" si="2"/>
        <v/>
      </c>
      <c r="AB6" s="45" t="str">
        <f t="shared" ca="1" si="2"/>
        <v/>
      </c>
      <c r="AC6" s="45" t="str">
        <f t="shared" ca="1" si="2"/>
        <v/>
      </c>
      <c r="AD6" s="45">
        <f t="shared" ca="1" si="2"/>
        <v>24</v>
      </c>
      <c r="AE6" s="45" t="str">
        <f t="shared" ca="1" si="2"/>
        <v/>
      </c>
      <c r="AF6" s="45" t="str">
        <f t="shared" ca="1" si="2"/>
        <v/>
      </c>
      <c r="AG6" s="45" t="str">
        <f t="shared" ca="1" si="2"/>
        <v/>
      </c>
      <c r="AH6" s="45" t="str">
        <f t="shared" ca="1" si="2"/>
        <v/>
      </c>
      <c r="AI6" s="45" t="str">
        <f t="shared" ca="1" si="2"/>
        <v/>
      </c>
      <c r="AJ6" s="45" t="str">
        <f t="shared" ca="1" si="2"/>
        <v/>
      </c>
      <c r="AK6" s="45">
        <f t="shared" ca="1" si="2"/>
        <v>25</v>
      </c>
      <c r="AL6" s="45" t="str">
        <f t="shared" ca="1" si="2"/>
        <v/>
      </c>
      <c r="AM6" s="45" t="str">
        <f t="shared" ca="1" si="2"/>
        <v/>
      </c>
      <c r="AN6" s="45" t="str">
        <f t="shared" ca="1" si="2"/>
        <v/>
      </c>
      <c r="AO6" s="45"/>
      <c r="AP6" s="45"/>
    </row>
    <row r="7" spans="2:42" x14ac:dyDescent="0.25">
      <c r="B7" s="24"/>
      <c r="C7" s="56"/>
      <c r="D7" s="42"/>
      <c r="E7" s="56"/>
      <c r="F7" s="42"/>
      <c r="G7" s="57"/>
      <c r="H7" s="42"/>
      <c r="I7" s="42"/>
      <c r="J7" s="58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2:42" x14ac:dyDescent="0.25">
      <c r="B8" s="59" t="s">
        <v>63</v>
      </c>
      <c r="C8" s="17" t="s">
        <v>72</v>
      </c>
      <c r="D8" s="15">
        <v>41053</v>
      </c>
      <c r="E8" s="16">
        <v>2</v>
      </c>
      <c r="F8" s="15">
        <f ca="1">WORKDAY(D8,E8-1,INDIRECT("tblFeiertage["&amp;$D$4&amp;"]"))</f>
        <v>41054</v>
      </c>
      <c r="G8" s="18"/>
      <c r="H8" s="15">
        <v>41053</v>
      </c>
      <c r="I8" s="20">
        <v>41054</v>
      </c>
      <c r="J8" s="55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2:42" x14ac:dyDescent="0.25">
      <c r="B9" s="59" t="s">
        <v>64</v>
      </c>
      <c r="C9" s="17" t="s">
        <v>73</v>
      </c>
      <c r="D9" s="15">
        <v>41057</v>
      </c>
      <c r="E9" s="16">
        <v>12</v>
      </c>
      <c r="F9" s="15">
        <f ca="1">WORKDAY(D9,E9-1,INDIRECT("tblFeiertage["&amp;$D$4&amp;"]"))</f>
        <v>41073</v>
      </c>
      <c r="G9" s="18"/>
      <c r="H9" s="15">
        <v>41058</v>
      </c>
      <c r="I9" s="20">
        <v>41075</v>
      </c>
      <c r="J9" s="55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2:42" x14ac:dyDescent="0.25">
      <c r="B10" s="59" t="s">
        <v>65</v>
      </c>
      <c r="C10" s="17" t="s">
        <v>73</v>
      </c>
      <c r="D10" s="15">
        <v>41059</v>
      </c>
      <c r="E10" s="16">
        <v>9</v>
      </c>
      <c r="F10" s="15">
        <f ca="1">WORKDAY(D10,E10-1,INDIRECT("tblFeiertage["&amp;$D$4&amp;"]"))</f>
        <v>41072</v>
      </c>
      <c r="G10" s="18"/>
      <c r="H10" s="15">
        <v>41064</v>
      </c>
      <c r="I10" s="20">
        <v>41071</v>
      </c>
      <c r="J10" s="55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2:42" x14ac:dyDescent="0.25">
      <c r="B11" s="59" t="s">
        <v>66</v>
      </c>
      <c r="C11" s="17" t="s">
        <v>74</v>
      </c>
      <c r="D11" s="15">
        <v>41064</v>
      </c>
      <c r="E11" s="16">
        <v>7</v>
      </c>
      <c r="F11" s="15">
        <f ca="1">WORKDAY(D11,E11-1,INDIRECT("tblFeiertage["&amp;$D$4&amp;"]"))</f>
        <v>41073</v>
      </c>
      <c r="G11" s="18"/>
      <c r="H11" s="15">
        <v>41061</v>
      </c>
      <c r="I11" s="20">
        <v>41071</v>
      </c>
      <c r="J11" s="55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2:42" x14ac:dyDescent="0.25">
      <c r="B12" s="59" t="s">
        <v>67</v>
      </c>
      <c r="C12" s="17" t="s">
        <v>75</v>
      </c>
      <c r="D12" s="15">
        <v>41064</v>
      </c>
      <c r="E12" s="16">
        <v>3</v>
      </c>
      <c r="F12" s="15">
        <f ca="1">WORKDAY(D12,E12-1,INDIRECT("tblFeiertage["&amp;$D$4&amp;"]"))</f>
        <v>41066</v>
      </c>
      <c r="G12" s="18"/>
      <c r="H12" s="15">
        <v>41065</v>
      </c>
      <c r="I12" s="20">
        <v>41068</v>
      </c>
      <c r="J12" s="55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2:42" x14ac:dyDescent="0.25">
      <c r="B13" s="24"/>
      <c r="C13" s="56"/>
      <c r="D13" s="42"/>
      <c r="E13" s="56"/>
      <c r="F13" s="42"/>
      <c r="G13" s="57"/>
      <c r="H13" s="42"/>
      <c r="I13" s="42"/>
      <c r="J13" s="58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2:42" x14ac:dyDescent="0.25">
      <c r="B14" s="59" t="s">
        <v>68</v>
      </c>
      <c r="C14" s="17" t="s">
        <v>76</v>
      </c>
      <c r="D14" s="15">
        <v>41066</v>
      </c>
      <c r="E14" s="16">
        <v>9</v>
      </c>
      <c r="F14" s="15">
        <f ca="1">WORKDAY(D14,E14-1,INDIRECT("tblFeiertage["&amp;$D$4&amp;"]"))</f>
        <v>41079</v>
      </c>
      <c r="G14" s="18"/>
      <c r="H14" s="15">
        <v>41066</v>
      </c>
      <c r="I14" s="20">
        <v>41078</v>
      </c>
      <c r="J14" s="55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2:42" x14ac:dyDescent="0.25">
      <c r="B15" s="59" t="s">
        <v>69</v>
      </c>
      <c r="C15" s="17" t="s">
        <v>85</v>
      </c>
      <c r="D15" s="15">
        <v>41068</v>
      </c>
      <c r="E15" s="16">
        <v>4</v>
      </c>
      <c r="F15" s="15">
        <f ca="1">WORKDAY(D15,E15-1,INDIRECT("tblFeiertage["&amp;$D$4&amp;"]"))</f>
        <v>41073</v>
      </c>
      <c r="G15" s="18"/>
      <c r="H15" s="15">
        <v>41071</v>
      </c>
      <c r="I15" s="20">
        <v>41075</v>
      </c>
      <c r="J15" s="55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2:42" x14ac:dyDescent="0.25">
      <c r="B16" s="59" t="s">
        <v>70</v>
      </c>
      <c r="C16" s="17" t="s">
        <v>77</v>
      </c>
      <c r="D16" s="15">
        <v>41071</v>
      </c>
      <c r="E16" s="16">
        <v>6</v>
      </c>
      <c r="F16" s="15">
        <f ca="1">WORKDAY(D16,E16-1,INDIRECT("tblFeiertage["&amp;$D$4&amp;"]"))</f>
        <v>41078</v>
      </c>
      <c r="G16" s="18"/>
      <c r="H16" s="15">
        <v>41071</v>
      </c>
      <c r="I16" s="20">
        <v>41079</v>
      </c>
      <c r="J16" s="55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2:42" x14ac:dyDescent="0.25">
      <c r="B17" s="59" t="s">
        <v>71</v>
      </c>
      <c r="C17" s="17" t="s">
        <v>78</v>
      </c>
      <c r="D17" s="15">
        <v>41072</v>
      </c>
      <c r="E17" s="16">
        <v>2</v>
      </c>
      <c r="F17" s="15">
        <f ca="1">WORKDAY(D17,E17-1,INDIRECT("tblFeiertage["&amp;$D$4&amp;"]"))</f>
        <v>41073</v>
      </c>
      <c r="G17" s="18"/>
      <c r="H17" s="15">
        <v>41079</v>
      </c>
      <c r="I17" s="20">
        <v>41081</v>
      </c>
      <c r="J17" s="55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2:42" x14ac:dyDescent="0.25"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</sheetData>
  <conditionalFormatting sqref="L5:AP6">
    <cfRule type="expression" dxfId="62" priority="1">
      <formula>AND(L$4&gt;0,WEEKDAY(L$4,11)=7)</formula>
    </cfRule>
    <cfRule type="expression" dxfId="61" priority="2">
      <formula>AND(L$4&gt;0,WEEKDAY(L$4,11)=6)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AP18"/>
  <sheetViews>
    <sheetView showGridLines="0" zoomScaleNormal="100" workbookViewId="0">
      <pane ySplit="6" topLeftCell="A7" activePane="bottomLeft" state="frozen"/>
      <selection activeCell="L4" sqref="L4"/>
      <selection pane="bottomLeft" activeCell="A7" sqref="A7"/>
    </sheetView>
  </sheetViews>
  <sheetFormatPr baseColWidth="10" defaultRowHeight="15" x14ac:dyDescent="0.25"/>
  <cols>
    <col min="1" max="1" width="2.7109375" style="4" customWidth="1"/>
    <col min="2" max="2" width="21.85546875" style="4" customWidth="1"/>
    <col min="3" max="3" width="19.5703125" style="4" customWidth="1"/>
    <col min="4" max="4" width="15.7109375" style="4" customWidth="1"/>
    <col min="5" max="5" width="9.7109375" style="4" customWidth="1"/>
    <col min="6" max="6" width="15.7109375" style="4" customWidth="1"/>
    <col min="7" max="7" width="6.7109375" style="4" customWidth="1"/>
    <col min="8" max="9" width="15.7109375" style="4" customWidth="1"/>
    <col min="10" max="10" width="8" style="4" customWidth="1"/>
    <col min="11" max="11" width="4.5703125" style="4" bestFit="1" customWidth="1"/>
    <col min="12" max="42" width="3.7109375" style="4" customWidth="1"/>
    <col min="43" max="16384" width="11.42578125" style="4"/>
  </cols>
  <sheetData>
    <row r="2" spans="2:42" ht="23.25" x14ac:dyDescent="0.35">
      <c r="B2" s="60" t="s">
        <v>80</v>
      </c>
      <c r="C2" s="28"/>
      <c r="D2" s="28"/>
      <c r="E2" s="28"/>
      <c r="F2" s="28"/>
      <c r="G2" s="28"/>
      <c r="H2" s="28"/>
      <c r="I2" s="28"/>
      <c r="J2" s="28"/>
    </row>
    <row r="3" spans="2:42" x14ac:dyDescent="0.25"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2:42" s="14" customFormat="1" ht="32.25" x14ac:dyDescent="0.25">
      <c r="K4" s="46"/>
      <c r="L4" s="47">
        <f>IF(MIN(D8:D17,H8:H17)&gt;0,MIN(D8:D17,H8:H17),"")</f>
        <v>41053</v>
      </c>
      <c r="M4" s="47">
        <f ca="1">IF(AND(L4&gt;=MIN($D$8:$D$17,$H$8:$H$17),L4&lt;MAX($F$8:$F$17,$I$8:$I$17)),L4+1,"")</f>
        <v>41054</v>
      </c>
      <c r="N4" s="47">
        <f t="shared" ref="N4:AP4" ca="1" si="0">IF(AND(M4&gt;=MIN($D$8:$D$17,$H$8:$H$17),M4&lt;MAX($F$8:$F$17,$I$8:$I$17)),M4+1,"")</f>
        <v>41055</v>
      </c>
      <c r="O4" s="47">
        <f t="shared" ca="1" si="0"/>
        <v>41056</v>
      </c>
      <c r="P4" s="47">
        <f t="shared" ca="1" si="0"/>
        <v>41057</v>
      </c>
      <c r="Q4" s="47">
        <f t="shared" ca="1" si="0"/>
        <v>41058</v>
      </c>
      <c r="R4" s="47">
        <f t="shared" ca="1" si="0"/>
        <v>41059</v>
      </c>
      <c r="S4" s="47">
        <f t="shared" ca="1" si="0"/>
        <v>41060</v>
      </c>
      <c r="T4" s="47">
        <f t="shared" ca="1" si="0"/>
        <v>41061</v>
      </c>
      <c r="U4" s="47">
        <f t="shared" ca="1" si="0"/>
        <v>41062</v>
      </c>
      <c r="V4" s="47">
        <f t="shared" ca="1" si="0"/>
        <v>41063</v>
      </c>
      <c r="W4" s="47">
        <f t="shared" ca="1" si="0"/>
        <v>41064</v>
      </c>
      <c r="X4" s="47">
        <f t="shared" ca="1" si="0"/>
        <v>41065</v>
      </c>
      <c r="Y4" s="47">
        <f t="shared" ca="1" si="0"/>
        <v>41066</v>
      </c>
      <c r="Z4" s="47">
        <f t="shared" ca="1" si="0"/>
        <v>41067</v>
      </c>
      <c r="AA4" s="47">
        <f t="shared" ca="1" si="0"/>
        <v>41068</v>
      </c>
      <c r="AB4" s="47">
        <f t="shared" ca="1" si="0"/>
        <v>41069</v>
      </c>
      <c r="AC4" s="47">
        <f t="shared" ca="1" si="0"/>
        <v>41070</v>
      </c>
      <c r="AD4" s="47">
        <f t="shared" ca="1" si="0"/>
        <v>41071</v>
      </c>
      <c r="AE4" s="47">
        <f t="shared" ca="1" si="0"/>
        <v>41072</v>
      </c>
      <c r="AF4" s="47">
        <f t="shared" ca="1" si="0"/>
        <v>41073</v>
      </c>
      <c r="AG4" s="47">
        <f t="shared" ca="1" si="0"/>
        <v>41074</v>
      </c>
      <c r="AH4" s="47">
        <f t="shared" ca="1" si="0"/>
        <v>41075</v>
      </c>
      <c r="AI4" s="47">
        <f t="shared" ca="1" si="0"/>
        <v>41076</v>
      </c>
      <c r="AJ4" s="47">
        <f t="shared" ca="1" si="0"/>
        <v>41077</v>
      </c>
      <c r="AK4" s="47">
        <f t="shared" ca="1" si="0"/>
        <v>41078</v>
      </c>
      <c r="AL4" s="47">
        <f t="shared" ca="1" si="0"/>
        <v>41079</v>
      </c>
      <c r="AM4" s="47">
        <f t="shared" ca="1" si="0"/>
        <v>41080</v>
      </c>
      <c r="AN4" s="47">
        <f t="shared" ca="1" si="0"/>
        <v>41081</v>
      </c>
      <c r="AO4" s="47" t="str">
        <f t="shared" ca="1" si="0"/>
        <v/>
      </c>
      <c r="AP4" s="47" t="str">
        <f t="shared" ca="1" si="0"/>
        <v/>
      </c>
    </row>
    <row r="5" spans="2:42" s="14" customFormat="1" x14ac:dyDescent="0.25">
      <c r="K5" s="46"/>
      <c r="L5" s="49">
        <f>L4</f>
        <v>41053</v>
      </c>
      <c r="M5" s="49">
        <f t="shared" ref="M5:AP5" ca="1" si="1">M4</f>
        <v>41054</v>
      </c>
      <c r="N5" s="49">
        <f t="shared" ca="1" si="1"/>
        <v>41055</v>
      </c>
      <c r="O5" s="49">
        <f t="shared" ca="1" si="1"/>
        <v>41056</v>
      </c>
      <c r="P5" s="49">
        <f t="shared" ca="1" si="1"/>
        <v>41057</v>
      </c>
      <c r="Q5" s="49">
        <f t="shared" ca="1" si="1"/>
        <v>41058</v>
      </c>
      <c r="R5" s="49">
        <f t="shared" ca="1" si="1"/>
        <v>41059</v>
      </c>
      <c r="S5" s="49">
        <f t="shared" ca="1" si="1"/>
        <v>41060</v>
      </c>
      <c r="T5" s="49">
        <f t="shared" ca="1" si="1"/>
        <v>41061</v>
      </c>
      <c r="U5" s="49">
        <f t="shared" ca="1" si="1"/>
        <v>41062</v>
      </c>
      <c r="V5" s="49">
        <f t="shared" ca="1" si="1"/>
        <v>41063</v>
      </c>
      <c r="W5" s="49">
        <f t="shared" ca="1" si="1"/>
        <v>41064</v>
      </c>
      <c r="X5" s="49">
        <f t="shared" ca="1" si="1"/>
        <v>41065</v>
      </c>
      <c r="Y5" s="49">
        <f t="shared" ca="1" si="1"/>
        <v>41066</v>
      </c>
      <c r="Z5" s="49">
        <f t="shared" ca="1" si="1"/>
        <v>41067</v>
      </c>
      <c r="AA5" s="49">
        <f t="shared" ca="1" si="1"/>
        <v>41068</v>
      </c>
      <c r="AB5" s="49">
        <f t="shared" ca="1" si="1"/>
        <v>41069</v>
      </c>
      <c r="AC5" s="49">
        <f t="shared" ca="1" si="1"/>
        <v>41070</v>
      </c>
      <c r="AD5" s="49">
        <f t="shared" ca="1" si="1"/>
        <v>41071</v>
      </c>
      <c r="AE5" s="49">
        <f t="shared" ca="1" si="1"/>
        <v>41072</v>
      </c>
      <c r="AF5" s="49">
        <f t="shared" ca="1" si="1"/>
        <v>41073</v>
      </c>
      <c r="AG5" s="49">
        <f t="shared" ca="1" si="1"/>
        <v>41074</v>
      </c>
      <c r="AH5" s="49">
        <f t="shared" ca="1" si="1"/>
        <v>41075</v>
      </c>
      <c r="AI5" s="49">
        <f t="shared" ca="1" si="1"/>
        <v>41076</v>
      </c>
      <c r="AJ5" s="49">
        <f t="shared" ca="1" si="1"/>
        <v>41077</v>
      </c>
      <c r="AK5" s="49">
        <f t="shared" ca="1" si="1"/>
        <v>41078</v>
      </c>
      <c r="AL5" s="49">
        <f t="shared" ca="1" si="1"/>
        <v>41079</v>
      </c>
      <c r="AM5" s="49">
        <f t="shared" ca="1" si="1"/>
        <v>41080</v>
      </c>
      <c r="AN5" s="49">
        <f t="shared" ca="1" si="1"/>
        <v>41081</v>
      </c>
      <c r="AO5" s="49" t="str">
        <f t="shared" ca="1" si="1"/>
        <v/>
      </c>
      <c r="AP5" s="49" t="str">
        <f t="shared" ca="1" si="1"/>
        <v/>
      </c>
    </row>
    <row r="6" spans="2:42" x14ac:dyDescent="0.25">
      <c r="B6" s="25" t="s">
        <v>56</v>
      </c>
      <c r="C6" s="26" t="s">
        <v>57</v>
      </c>
      <c r="D6" s="26" t="s">
        <v>89</v>
      </c>
      <c r="E6" s="26" t="s">
        <v>58</v>
      </c>
      <c r="F6" s="26" t="s">
        <v>59</v>
      </c>
      <c r="G6" s="29"/>
      <c r="H6" s="27" t="s">
        <v>82</v>
      </c>
      <c r="I6" s="26" t="s">
        <v>60</v>
      </c>
      <c r="J6" s="41"/>
      <c r="K6" s="62" t="s">
        <v>81</v>
      </c>
      <c r="L6" s="45" t="str">
        <f>IF(ISNUMBER(L4),IF(WEEKDAY(L4,11)=1,WEEKNUM(L4,21),""),"")</f>
        <v/>
      </c>
      <c r="M6" s="45" t="str">
        <f t="shared" ref="M6:AN6" ca="1" si="2">IF(ISNUMBER(M4),IF(WEEKDAY(M4,11)=1,WEEKNUM(M4,21),""),"")</f>
        <v/>
      </c>
      <c r="N6" s="45" t="str">
        <f t="shared" ca="1" si="2"/>
        <v/>
      </c>
      <c r="O6" s="45" t="str">
        <f t="shared" ca="1" si="2"/>
        <v/>
      </c>
      <c r="P6" s="45">
        <f t="shared" ca="1" si="2"/>
        <v>22</v>
      </c>
      <c r="Q6" s="45" t="str">
        <f t="shared" ca="1" si="2"/>
        <v/>
      </c>
      <c r="R6" s="45" t="str">
        <f t="shared" ca="1" si="2"/>
        <v/>
      </c>
      <c r="S6" s="45" t="str">
        <f t="shared" ca="1" si="2"/>
        <v/>
      </c>
      <c r="T6" s="45" t="str">
        <f t="shared" ca="1" si="2"/>
        <v/>
      </c>
      <c r="U6" s="45" t="str">
        <f t="shared" ca="1" si="2"/>
        <v/>
      </c>
      <c r="V6" s="45" t="str">
        <f t="shared" ca="1" si="2"/>
        <v/>
      </c>
      <c r="W6" s="45">
        <f t="shared" ca="1" si="2"/>
        <v>23</v>
      </c>
      <c r="X6" s="45" t="str">
        <f t="shared" ca="1" si="2"/>
        <v/>
      </c>
      <c r="Y6" s="45" t="str">
        <f t="shared" ca="1" si="2"/>
        <v/>
      </c>
      <c r="Z6" s="45" t="str">
        <f t="shared" ca="1" si="2"/>
        <v/>
      </c>
      <c r="AA6" s="45" t="str">
        <f t="shared" ca="1" si="2"/>
        <v/>
      </c>
      <c r="AB6" s="45" t="str">
        <f t="shared" ca="1" si="2"/>
        <v/>
      </c>
      <c r="AC6" s="45" t="str">
        <f t="shared" ca="1" si="2"/>
        <v/>
      </c>
      <c r="AD6" s="45">
        <f t="shared" ca="1" si="2"/>
        <v>24</v>
      </c>
      <c r="AE6" s="45" t="str">
        <f t="shared" ca="1" si="2"/>
        <v/>
      </c>
      <c r="AF6" s="45" t="str">
        <f t="shared" ca="1" si="2"/>
        <v/>
      </c>
      <c r="AG6" s="45" t="str">
        <f t="shared" ca="1" si="2"/>
        <v/>
      </c>
      <c r="AH6" s="45" t="str">
        <f t="shared" ca="1" si="2"/>
        <v/>
      </c>
      <c r="AI6" s="45" t="str">
        <f t="shared" ca="1" si="2"/>
        <v/>
      </c>
      <c r="AJ6" s="45" t="str">
        <f t="shared" ca="1" si="2"/>
        <v/>
      </c>
      <c r="AK6" s="45">
        <f t="shared" ca="1" si="2"/>
        <v>25</v>
      </c>
      <c r="AL6" s="45" t="str">
        <f t="shared" ca="1" si="2"/>
        <v/>
      </c>
      <c r="AM6" s="45" t="str">
        <f t="shared" ca="1" si="2"/>
        <v/>
      </c>
      <c r="AN6" s="45" t="str">
        <f t="shared" ca="1" si="2"/>
        <v/>
      </c>
      <c r="AO6" s="45"/>
      <c r="AP6" s="45"/>
    </row>
    <row r="7" spans="2:42" x14ac:dyDescent="0.25">
      <c r="B7" s="24"/>
      <c r="C7" s="56"/>
      <c r="D7" s="42"/>
      <c r="E7" s="56"/>
      <c r="F7" s="42"/>
      <c r="G7" s="57"/>
      <c r="H7" s="42"/>
      <c r="I7" s="42"/>
      <c r="J7" s="58"/>
      <c r="K7" s="6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</row>
    <row r="8" spans="2:42" x14ac:dyDescent="0.25">
      <c r="B8" s="59" t="s">
        <v>63</v>
      </c>
      <c r="C8" s="17" t="s">
        <v>72</v>
      </c>
      <c r="D8" s="15">
        <v>41053</v>
      </c>
      <c r="E8" s="16">
        <v>2</v>
      </c>
      <c r="F8" s="15">
        <f ca="1">WORKDAY(D8,E8-1,INDIRECT("tblFeiertage["&amp;$D$4&amp;"]"))</f>
        <v>41054</v>
      </c>
      <c r="G8" s="18"/>
      <c r="H8" s="15">
        <v>41053</v>
      </c>
      <c r="I8" s="20">
        <v>41054</v>
      </c>
      <c r="J8" s="55"/>
      <c r="K8" s="6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</row>
    <row r="9" spans="2:42" x14ac:dyDescent="0.25">
      <c r="B9" s="59" t="s">
        <v>64</v>
      </c>
      <c r="C9" s="17" t="s">
        <v>73</v>
      </c>
      <c r="D9" s="15">
        <v>41057</v>
      </c>
      <c r="E9" s="16">
        <v>12</v>
      </c>
      <c r="F9" s="15">
        <f ca="1">WORKDAY(D9,E9-1,INDIRECT("tblFeiertage["&amp;$D$4&amp;"]"))</f>
        <v>41073</v>
      </c>
      <c r="G9" s="18"/>
      <c r="H9" s="15">
        <v>41058</v>
      </c>
      <c r="I9" s="20">
        <v>41075</v>
      </c>
      <c r="J9" s="55"/>
      <c r="K9" s="6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</row>
    <row r="10" spans="2:42" x14ac:dyDescent="0.25">
      <c r="B10" s="59" t="s">
        <v>65</v>
      </c>
      <c r="C10" s="17" t="s">
        <v>73</v>
      </c>
      <c r="D10" s="15">
        <v>41059</v>
      </c>
      <c r="E10" s="16">
        <v>9</v>
      </c>
      <c r="F10" s="15">
        <f ca="1">WORKDAY(D10,E10-1,INDIRECT("tblFeiertage["&amp;$D$4&amp;"]"))</f>
        <v>41072</v>
      </c>
      <c r="G10" s="18"/>
      <c r="H10" s="15">
        <v>41064</v>
      </c>
      <c r="I10" s="20">
        <v>41071</v>
      </c>
      <c r="J10" s="55"/>
      <c r="K10" s="6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</row>
    <row r="11" spans="2:42" x14ac:dyDescent="0.25">
      <c r="B11" s="59" t="s">
        <v>66</v>
      </c>
      <c r="C11" s="17" t="s">
        <v>74</v>
      </c>
      <c r="D11" s="15">
        <v>41064</v>
      </c>
      <c r="E11" s="16">
        <v>7</v>
      </c>
      <c r="F11" s="15">
        <f ca="1">WORKDAY(D11,E11-1,INDIRECT("tblFeiertage["&amp;$D$4&amp;"]"))</f>
        <v>41073</v>
      </c>
      <c r="G11" s="18"/>
      <c r="H11" s="15">
        <v>41061</v>
      </c>
      <c r="I11" s="20">
        <v>41071</v>
      </c>
      <c r="J11" s="55"/>
      <c r="K11" s="6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</row>
    <row r="12" spans="2:42" x14ac:dyDescent="0.25">
      <c r="B12" s="59" t="s">
        <v>67</v>
      </c>
      <c r="C12" s="17" t="s">
        <v>75</v>
      </c>
      <c r="D12" s="15">
        <v>41064</v>
      </c>
      <c r="E12" s="16">
        <v>3</v>
      </c>
      <c r="F12" s="15">
        <f ca="1">WORKDAY(D12,E12-1,INDIRECT("tblFeiertage["&amp;$D$4&amp;"]"))</f>
        <v>41066</v>
      </c>
      <c r="G12" s="18"/>
      <c r="H12" s="15">
        <v>41065</v>
      </c>
      <c r="I12" s="20">
        <v>41068</v>
      </c>
      <c r="J12" s="55"/>
      <c r="K12" s="6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</row>
    <row r="13" spans="2:42" x14ac:dyDescent="0.25">
      <c r="B13" s="24"/>
      <c r="C13" s="56"/>
      <c r="D13" s="42"/>
      <c r="E13" s="56"/>
      <c r="F13" s="42"/>
      <c r="G13" s="57"/>
      <c r="H13" s="42"/>
      <c r="I13" s="42"/>
      <c r="J13" s="58"/>
      <c r="K13" s="6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</row>
    <row r="14" spans="2:42" x14ac:dyDescent="0.25">
      <c r="B14" s="59" t="s">
        <v>68</v>
      </c>
      <c r="C14" s="17" t="s">
        <v>76</v>
      </c>
      <c r="D14" s="15">
        <v>41066</v>
      </c>
      <c r="E14" s="16">
        <v>9</v>
      </c>
      <c r="F14" s="15">
        <f ca="1">WORKDAY(D14,E14-1,INDIRECT("tblFeiertage["&amp;$D$4&amp;"]"))</f>
        <v>41079</v>
      </c>
      <c r="G14" s="18"/>
      <c r="H14" s="15">
        <v>41066</v>
      </c>
      <c r="I14" s="20">
        <v>41078</v>
      </c>
      <c r="J14" s="55"/>
      <c r="K14" s="6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</row>
    <row r="15" spans="2:42" x14ac:dyDescent="0.25">
      <c r="B15" s="59" t="s">
        <v>69</v>
      </c>
      <c r="C15" s="17" t="s">
        <v>85</v>
      </c>
      <c r="D15" s="15">
        <v>41068</v>
      </c>
      <c r="E15" s="16">
        <v>4</v>
      </c>
      <c r="F15" s="15">
        <f ca="1">WORKDAY(D15,E15-1,INDIRECT("tblFeiertage["&amp;$D$4&amp;"]"))</f>
        <v>41073</v>
      </c>
      <c r="G15" s="18"/>
      <c r="H15" s="15">
        <v>41071</v>
      </c>
      <c r="I15" s="20">
        <v>41075</v>
      </c>
      <c r="J15" s="55"/>
      <c r="K15" s="6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</row>
    <row r="16" spans="2:42" x14ac:dyDescent="0.25">
      <c r="B16" s="59" t="s">
        <v>70</v>
      </c>
      <c r="C16" s="17" t="s">
        <v>77</v>
      </c>
      <c r="D16" s="15">
        <v>41071</v>
      </c>
      <c r="E16" s="16">
        <v>6</v>
      </c>
      <c r="F16" s="15">
        <f ca="1">WORKDAY(D16,E16-1,INDIRECT("tblFeiertage["&amp;$D$4&amp;"]"))</f>
        <v>41078</v>
      </c>
      <c r="G16" s="18"/>
      <c r="H16" s="15">
        <v>41071</v>
      </c>
      <c r="I16" s="20">
        <v>41079</v>
      </c>
      <c r="J16" s="55"/>
      <c r="K16" s="6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</row>
    <row r="17" spans="2:42" x14ac:dyDescent="0.25">
      <c r="B17" s="59" t="s">
        <v>71</v>
      </c>
      <c r="C17" s="17" t="s">
        <v>78</v>
      </c>
      <c r="D17" s="15">
        <v>41072</v>
      </c>
      <c r="E17" s="16">
        <v>2</v>
      </c>
      <c r="F17" s="15">
        <f ca="1">WORKDAY(D17,E17-1,INDIRECT("tblFeiertage["&amp;$D$4&amp;"]"))</f>
        <v>41073</v>
      </c>
      <c r="G17" s="18"/>
      <c r="H17" s="15">
        <v>41079</v>
      </c>
      <c r="I17" s="20">
        <v>41081</v>
      </c>
      <c r="J17" s="55"/>
      <c r="K17" s="6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</row>
    <row r="18" spans="2:42" x14ac:dyDescent="0.25"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</sheetData>
  <conditionalFormatting sqref="L5:AP6">
    <cfRule type="expression" dxfId="60" priority="9">
      <formula>AND(L$4&gt;0,WEEKDAY(L$4,11)=7)</formula>
    </cfRule>
    <cfRule type="expression" dxfId="59" priority="10">
      <formula>AND(L$4&gt;0,WEEKDAY(L$4,11)=6)</formula>
    </cfRule>
  </conditionalFormatting>
  <conditionalFormatting sqref="L7:AP17">
    <cfRule type="expression" dxfId="58" priority="7">
      <formula>AND(L$4&gt;0,WEEKDAY(L$4,11)=7)</formula>
    </cfRule>
    <cfRule type="expression" dxfId="57" priority="8">
      <formula>AND(L$4&gt;0,WEEKDAY(L$4,11)=6)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2:AP18"/>
  <sheetViews>
    <sheetView showGridLines="0" zoomScaleNormal="100" workbookViewId="0">
      <pane ySplit="6" topLeftCell="A7" activePane="bottomLeft" state="frozen"/>
      <selection activeCell="L4" sqref="L4"/>
      <selection pane="bottomLeft" activeCell="A7" sqref="A7"/>
    </sheetView>
  </sheetViews>
  <sheetFormatPr baseColWidth="10" defaultRowHeight="15" x14ac:dyDescent="0.25"/>
  <cols>
    <col min="1" max="1" width="2.7109375" style="4" customWidth="1"/>
    <col min="2" max="2" width="21.85546875" style="4" customWidth="1"/>
    <col min="3" max="3" width="19.5703125" style="4" customWidth="1"/>
    <col min="4" max="4" width="15.7109375" style="4" customWidth="1"/>
    <col min="5" max="5" width="9.7109375" style="4" customWidth="1"/>
    <col min="6" max="6" width="15.7109375" style="4" customWidth="1"/>
    <col min="7" max="7" width="6.7109375" style="4" customWidth="1"/>
    <col min="8" max="9" width="15.7109375" style="4" customWidth="1"/>
    <col min="10" max="10" width="8" style="4" customWidth="1"/>
    <col min="11" max="11" width="4.5703125" style="4" bestFit="1" customWidth="1"/>
    <col min="12" max="42" width="3.7109375" style="4" customWidth="1"/>
    <col min="43" max="16384" width="11.42578125" style="4"/>
  </cols>
  <sheetData>
    <row r="2" spans="2:42" ht="23.25" x14ac:dyDescent="0.35">
      <c r="B2" s="60" t="s">
        <v>80</v>
      </c>
      <c r="C2" s="28"/>
      <c r="D2" s="28"/>
      <c r="E2" s="28"/>
      <c r="F2" s="28"/>
      <c r="G2" s="28"/>
      <c r="H2" s="28"/>
      <c r="I2" s="28"/>
      <c r="J2" s="28"/>
    </row>
    <row r="3" spans="2:42" x14ac:dyDescent="0.25"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2:42" s="14" customFormat="1" ht="32.25" x14ac:dyDescent="0.25">
      <c r="K4" s="46"/>
      <c r="L4" s="47">
        <f>IF(MIN(D8:D17,H8:H17)&gt;0,MIN(D8:D17,H8:H17),"")</f>
        <v>41053</v>
      </c>
      <c r="M4" s="47">
        <f ca="1">IF(AND(L4&gt;=MIN($D$8:$D$17,$H$8:$H$17),L4&lt;MAX($F$8:$F$17,$I$8:$I$17)),L4+1,"")</f>
        <v>41054</v>
      </c>
      <c r="N4" s="47">
        <f t="shared" ref="N4:AP4" ca="1" si="0">IF(AND(M4&gt;=MIN($D$8:$D$17,$H$8:$H$17),M4&lt;MAX($F$8:$F$17,$I$8:$I$17)),M4+1,"")</f>
        <v>41055</v>
      </c>
      <c r="O4" s="47">
        <f t="shared" ca="1" si="0"/>
        <v>41056</v>
      </c>
      <c r="P4" s="47">
        <f t="shared" ca="1" si="0"/>
        <v>41057</v>
      </c>
      <c r="Q4" s="47">
        <f t="shared" ca="1" si="0"/>
        <v>41058</v>
      </c>
      <c r="R4" s="47">
        <f t="shared" ca="1" si="0"/>
        <v>41059</v>
      </c>
      <c r="S4" s="47">
        <f t="shared" ca="1" si="0"/>
        <v>41060</v>
      </c>
      <c r="T4" s="47">
        <f t="shared" ca="1" si="0"/>
        <v>41061</v>
      </c>
      <c r="U4" s="47">
        <f t="shared" ca="1" si="0"/>
        <v>41062</v>
      </c>
      <c r="V4" s="47">
        <f t="shared" ca="1" si="0"/>
        <v>41063</v>
      </c>
      <c r="W4" s="47">
        <f t="shared" ca="1" si="0"/>
        <v>41064</v>
      </c>
      <c r="X4" s="47">
        <f t="shared" ca="1" si="0"/>
        <v>41065</v>
      </c>
      <c r="Y4" s="47">
        <f t="shared" ca="1" si="0"/>
        <v>41066</v>
      </c>
      <c r="Z4" s="47">
        <f t="shared" ca="1" si="0"/>
        <v>41067</v>
      </c>
      <c r="AA4" s="47">
        <f t="shared" ca="1" si="0"/>
        <v>41068</v>
      </c>
      <c r="AB4" s="47">
        <f t="shared" ca="1" si="0"/>
        <v>41069</v>
      </c>
      <c r="AC4" s="47">
        <f t="shared" ca="1" si="0"/>
        <v>41070</v>
      </c>
      <c r="AD4" s="47">
        <f t="shared" ca="1" si="0"/>
        <v>41071</v>
      </c>
      <c r="AE4" s="47">
        <f t="shared" ca="1" si="0"/>
        <v>41072</v>
      </c>
      <c r="AF4" s="47">
        <f t="shared" ca="1" si="0"/>
        <v>41073</v>
      </c>
      <c r="AG4" s="47">
        <f t="shared" ca="1" si="0"/>
        <v>41074</v>
      </c>
      <c r="AH4" s="47">
        <f t="shared" ca="1" si="0"/>
        <v>41075</v>
      </c>
      <c r="AI4" s="47">
        <f t="shared" ca="1" si="0"/>
        <v>41076</v>
      </c>
      <c r="AJ4" s="47">
        <f t="shared" ca="1" si="0"/>
        <v>41077</v>
      </c>
      <c r="AK4" s="47">
        <f t="shared" ca="1" si="0"/>
        <v>41078</v>
      </c>
      <c r="AL4" s="47">
        <f t="shared" ca="1" si="0"/>
        <v>41079</v>
      </c>
      <c r="AM4" s="47">
        <f t="shared" ca="1" si="0"/>
        <v>41080</v>
      </c>
      <c r="AN4" s="47">
        <f t="shared" ca="1" si="0"/>
        <v>41081</v>
      </c>
      <c r="AO4" s="47" t="str">
        <f t="shared" ca="1" si="0"/>
        <v/>
      </c>
      <c r="AP4" s="47" t="str">
        <f t="shared" ca="1" si="0"/>
        <v/>
      </c>
    </row>
    <row r="5" spans="2:42" s="14" customFormat="1" x14ac:dyDescent="0.25">
      <c r="K5" s="46"/>
      <c r="L5" s="49">
        <f>L4</f>
        <v>41053</v>
      </c>
      <c r="M5" s="49">
        <f t="shared" ref="M5:AP5" ca="1" si="1">M4</f>
        <v>41054</v>
      </c>
      <c r="N5" s="49">
        <f t="shared" ca="1" si="1"/>
        <v>41055</v>
      </c>
      <c r="O5" s="49">
        <f t="shared" ca="1" si="1"/>
        <v>41056</v>
      </c>
      <c r="P5" s="49">
        <f t="shared" ca="1" si="1"/>
        <v>41057</v>
      </c>
      <c r="Q5" s="49">
        <f t="shared" ca="1" si="1"/>
        <v>41058</v>
      </c>
      <c r="R5" s="49">
        <f t="shared" ca="1" si="1"/>
        <v>41059</v>
      </c>
      <c r="S5" s="49">
        <f t="shared" ca="1" si="1"/>
        <v>41060</v>
      </c>
      <c r="T5" s="49">
        <f t="shared" ca="1" si="1"/>
        <v>41061</v>
      </c>
      <c r="U5" s="49">
        <f t="shared" ca="1" si="1"/>
        <v>41062</v>
      </c>
      <c r="V5" s="49">
        <f t="shared" ca="1" si="1"/>
        <v>41063</v>
      </c>
      <c r="W5" s="49">
        <f t="shared" ca="1" si="1"/>
        <v>41064</v>
      </c>
      <c r="X5" s="49">
        <f t="shared" ca="1" si="1"/>
        <v>41065</v>
      </c>
      <c r="Y5" s="49">
        <f t="shared" ca="1" si="1"/>
        <v>41066</v>
      </c>
      <c r="Z5" s="49">
        <f t="shared" ca="1" si="1"/>
        <v>41067</v>
      </c>
      <c r="AA5" s="49">
        <f t="shared" ca="1" si="1"/>
        <v>41068</v>
      </c>
      <c r="AB5" s="49">
        <f t="shared" ca="1" si="1"/>
        <v>41069</v>
      </c>
      <c r="AC5" s="49">
        <f t="shared" ca="1" si="1"/>
        <v>41070</v>
      </c>
      <c r="AD5" s="49">
        <f t="shared" ca="1" si="1"/>
        <v>41071</v>
      </c>
      <c r="AE5" s="49">
        <f t="shared" ca="1" si="1"/>
        <v>41072</v>
      </c>
      <c r="AF5" s="49">
        <f t="shared" ca="1" si="1"/>
        <v>41073</v>
      </c>
      <c r="AG5" s="49">
        <f t="shared" ca="1" si="1"/>
        <v>41074</v>
      </c>
      <c r="AH5" s="49">
        <f t="shared" ca="1" si="1"/>
        <v>41075</v>
      </c>
      <c r="AI5" s="49">
        <f t="shared" ca="1" si="1"/>
        <v>41076</v>
      </c>
      <c r="AJ5" s="49">
        <f t="shared" ca="1" si="1"/>
        <v>41077</v>
      </c>
      <c r="AK5" s="49">
        <f t="shared" ca="1" si="1"/>
        <v>41078</v>
      </c>
      <c r="AL5" s="49">
        <f t="shared" ca="1" si="1"/>
        <v>41079</v>
      </c>
      <c r="AM5" s="49">
        <f t="shared" ca="1" si="1"/>
        <v>41080</v>
      </c>
      <c r="AN5" s="49">
        <f t="shared" ca="1" si="1"/>
        <v>41081</v>
      </c>
      <c r="AO5" s="49" t="str">
        <f t="shared" ca="1" si="1"/>
        <v/>
      </c>
      <c r="AP5" s="49" t="str">
        <f t="shared" ca="1" si="1"/>
        <v/>
      </c>
    </row>
    <row r="6" spans="2:42" x14ac:dyDescent="0.25">
      <c r="B6" s="25" t="s">
        <v>56</v>
      </c>
      <c r="C6" s="26" t="s">
        <v>57</v>
      </c>
      <c r="D6" s="26" t="s">
        <v>89</v>
      </c>
      <c r="E6" s="26" t="s">
        <v>58</v>
      </c>
      <c r="F6" s="26" t="s">
        <v>59</v>
      </c>
      <c r="G6" s="29"/>
      <c r="H6" s="27" t="s">
        <v>82</v>
      </c>
      <c r="I6" s="26" t="s">
        <v>60</v>
      </c>
      <c r="J6" s="41"/>
      <c r="K6" s="62" t="s">
        <v>81</v>
      </c>
      <c r="L6" s="45" t="str">
        <f>IF(ISNUMBER(L4),IF(WEEKDAY(L4,11)=1,WEEKNUM(L4,21),""),"")</f>
        <v/>
      </c>
      <c r="M6" s="45" t="str">
        <f t="shared" ref="M6:AN6" ca="1" si="2">IF(ISNUMBER(M4),IF(WEEKDAY(M4,11)=1,WEEKNUM(M4,21),""),"")</f>
        <v/>
      </c>
      <c r="N6" s="45" t="str">
        <f t="shared" ca="1" si="2"/>
        <v/>
      </c>
      <c r="O6" s="45" t="str">
        <f t="shared" ca="1" si="2"/>
        <v/>
      </c>
      <c r="P6" s="45">
        <f t="shared" ca="1" si="2"/>
        <v>22</v>
      </c>
      <c r="Q6" s="45" t="str">
        <f t="shared" ca="1" si="2"/>
        <v/>
      </c>
      <c r="R6" s="45" t="str">
        <f t="shared" ca="1" si="2"/>
        <v/>
      </c>
      <c r="S6" s="45" t="str">
        <f t="shared" ca="1" si="2"/>
        <v/>
      </c>
      <c r="T6" s="45" t="str">
        <f t="shared" ca="1" si="2"/>
        <v/>
      </c>
      <c r="U6" s="45" t="str">
        <f t="shared" ca="1" si="2"/>
        <v/>
      </c>
      <c r="V6" s="45" t="str">
        <f t="shared" ca="1" si="2"/>
        <v/>
      </c>
      <c r="W6" s="45">
        <f t="shared" ca="1" si="2"/>
        <v>23</v>
      </c>
      <c r="X6" s="45" t="str">
        <f t="shared" ca="1" si="2"/>
        <v/>
      </c>
      <c r="Y6" s="45" t="str">
        <f t="shared" ca="1" si="2"/>
        <v/>
      </c>
      <c r="Z6" s="45" t="str">
        <f t="shared" ca="1" si="2"/>
        <v/>
      </c>
      <c r="AA6" s="45" t="str">
        <f t="shared" ca="1" si="2"/>
        <v/>
      </c>
      <c r="AB6" s="45" t="str">
        <f t="shared" ca="1" si="2"/>
        <v/>
      </c>
      <c r="AC6" s="45" t="str">
        <f t="shared" ca="1" si="2"/>
        <v/>
      </c>
      <c r="AD6" s="45">
        <f t="shared" ca="1" si="2"/>
        <v>24</v>
      </c>
      <c r="AE6" s="45" t="str">
        <f t="shared" ca="1" si="2"/>
        <v/>
      </c>
      <c r="AF6" s="45" t="str">
        <f t="shared" ca="1" si="2"/>
        <v/>
      </c>
      <c r="AG6" s="45" t="str">
        <f t="shared" ca="1" si="2"/>
        <v/>
      </c>
      <c r="AH6" s="45" t="str">
        <f t="shared" ca="1" si="2"/>
        <v/>
      </c>
      <c r="AI6" s="45" t="str">
        <f t="shared" ca="1" si="2"/>
        <v/>
      </c>
      <c r="AJ6" s="45" t="str">
        <f t="shared" ca="1" si="2"/>
        <v/>
      </c>
      <c r="AK6" s="45">
        <f t="shared" ca="1" si="2"/>
        <v>25</v>
      </c>
      <c r="AL6" s="45" t="str">
        <f t="shared" ca="1" si="2"/>
        <v/>
      </c>
      <c r="AM6" s="45" t="str">
        <f t="shared" ca="1" si="2"/>
        <v/>
      </c>
      <c r="AN6" s="45" t="str">
        <f t="shared" ca="1" si="2"/>
        <v/>
      </c>
      <c r="AO6" s="45"/>
      <c r="AP6" s="45"/>
    </row>
    <row r="7" spans="2:42" x14ac:dyDescent="0.25">
      <c r="B7" s="24"/>
      <c r="C7" s="56"/>
      <c r="D7" s="42"/>
      <c r="E7" s="56"/>
      <c r="F7" s="42"/>
      <c r="G7" s="57"/>
      <c r="H7" s="42"/>
      <c r="I7" s="42"/>
      <c r="J7" s="58"/>
      <c r="K7" s="6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</row>
    <row r="8" spans="2:42" x14ac:dyDescent="0.25">
      <c r="B8" s="59" t="s">
        <v>63</v>
      </c>
      <c r="C8" s="17" t="s">
        <v>72</v>
      </c>
      <c r="D8" s="15">
        <v>41053</v>
      </c>
      <c r="E8" s="16">
        <v>2</v>
      </c>
      <c r="F8" s="15">
        <f ca="1">WORKDAY(D8,E8-1,INDIRECT("tblFeiertage["&amp;$D$4&amp;"]"))</f>
        <v>41054</v>
      </c>
      <c r="G8" s="18"/>
      <c r="H8" s="15">
        <v>41053</v>
      </c>
      <c r="I8" s="20">
        <v>41054</v>
      </c>
      <c r="J8" s="55"/>
      <c r="K8" s="6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</row>
    <row r="9" spans="2:42" x14ac:dyDescent="0.25">
      <c r="B9" s="59" t="s">
        <v>64</v>
      </c>
      <c r="C9" s="17" t="s">
        <v>73</v>
      </c>
      <c r="D9" s="15">
        <v>41057</v>
      </c>
      <c r="E9" s="16">
        <v>12</v>
      </c>
      <c r="F9" s="15">
        <f ca="1">WORKDAY(D9,E9-1,INDIRECT("tblFeiertage["&amp;$D$4&amp;"]"))</f>
        <v>41073</v>
      </c>
      <c r="G9" s="18"/>
      <c r="H9" s="15">
        <v>41058</v>
      </c>
      <c r="I9" s="20">
        <v>41075</v>
      </c>
      <c r="J9" s="55"/>
      <c r="K9" s="6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</row>
    <row r="10" spans="2:42" x14ac:dyDescent="0.25">
      <c r="B10" s="59" t="s">
        <v>65</v>
      </c>
      <c r="C10" s="17" t="s">
        <v>73</v>
      </c>
      <c r="D10" s="15">
        <v>41059</v>
      </c>
      <c r="E10" s="16">
        <v>9</v>
      </c>
      <c r="F10" s="15">
        <f ca="1">WORKDAY(D10,E10-1,INDIRECT("tblFeiertage["&amp;$D$4&amp;"]"))</f>
        <v>41072</v>
      </c>
      <c r="G10" s="18"/>
      <c r="H10" s="15">
        <v>41064</v>
      </c>
      <c r="I10" s="20">
        <v>41071</v>
      </c>
      <c r="J10" s="55"/>
      <c r="K10" s="6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</row>
    <row r="11" spans="2:42" x14ac:dyDescent="0.25">
      <c r="B11" s="59" t="s">
        <v>66</v>
      </c>
      <c r="C11" s="17" t="s">
        <v>74</v>
      </c>
      <c r="D11" s="15">
        <v>41064</v>
      </c>
      <c r="E11" s="16">
        <v>7</v>
      </c>
      <c r="F11" s="15">
        <f ca="1">WORKDAY(D11,E11-1,INDIRECT("tblFeiertage["&amp;$D$4&amp;"]"))</f>
        <v>41073</v>
      </c>
      <c r="G11" s="18"/>
      <c r="H11" s="15">
        <v>41061</v>
      </c>
      <c r="I11" s="20">
        <v>41071</v>
      </c>
      <c r="J11" s="55"/>
      <c r="K11" s="6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</row>
    <row r="12" spans="2:42" x14ac:dyDescent="0.25">
      <c r="B12" s="59" t="s">
        <v>67</v>
      </c>
      <c r="C12" s="17" t="s">
        <v>75</v>
      </c>
      <c r="D12" s="15">
        <v>41064</v>
      </c>
      <c r="E12" s="16">
        <v>3</v>
      </c>
      <c r="F12" s="15">
        <f ca="1">WORKDAY(D12,E12-1,INDIRECT("tblFeiertage["&amp;$D$4&amp;"]"))</f>
        <v>41066</v>
      </c>
      <c r="G12" s="18"/>
      <c r="H12" s="15">
        <v>41065</v>
      </c>
      <c r="I12" s="20">
        <v>41068</v>
      </c>
      <c r="J12" s="55"/>
      <c r="K12" s="6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</row>
    <row r="13" spans="2:42" x14ac:dyDescent="0.25">
      <c r="B13" s="24"/>
      <c r="C13" s="56"/>
      <c r="D13" s="42"/>
      <c r="E13" s="56"/>
      <c r="F13" s="42"/>
      <c r="G13" s="57"/>
      <c r="H13" s="42"/>
      <c r="I13" s="42"/>
      <c r="J13" s="58"/>
      <c r="K13" s="6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</row>
    <row r="14" spans="2:42" x14ac:dyDescent="0.25">
      <c r="B14" s="59" t="s">
        <v>68</v>
      </c>
      <c r="C14" s="17" t="s">
        <v>76</v>
      </c>
      <c r="D14" s="15">
        <v>41066</v>
      </c>
      <c r="E14" s="16">
        <v>9</v>
      </c>
      <c r="F14" s="15">
        <f ca="1">WORKDAY(D14,E14-1,INDIRECT("tblFeiertage["&amp;$D$4&amp;"]"))</f>
        <v>41079</v>
      </c>
      <c r="G14" s="18"/>
      <c r="H14" s="15">
        <v>41066</v>
      </c>
      <c r="I14" s="20">
        <v>41078</v>
      </c>
      <c r="J14" s="55"/>
      <c r="K14" s="6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</row>
    <row r="15" spans="2:42" x14ac:dyDescent="0.25">
      <c r="B15" s="59" t="s">
        <v>69</v>
      </c>
      <c r="C15" s="17" t="s">
        <v>85</v>
      </c>
      <c r="D15" s="15">
        <v>41068</v>
      </c>
      <c r="E15" s="16">
        <v>4</v>
      </c>
      <c r="F15" s="15">
        <f ca="1">WORKDAY(D15,E15-1,INDIRECT("tblFeiertage["&amp;$D$4&amp;"]"))</f>
        <v>41073</v>
      </c>
      <c r="G15" s="18"/>
      <c r="H15" s="15">
        <v>41071</v>
      </c>
      <c r="I15" s="20">
        <v>41075</v>
      </c>
      <c r="J15" s="55"/>
      <c r="K15" s="6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</row>
    <row r="16" spans="2:42" x14ac:dyDescent="0.25">
      <c r="B16" s="59" t="s">
        <v>70</v>
      </c>
      <c r="C16" s="17" t="s">
        <v>77</v>
      </c>
      <c r="D16" s="15">
        <v>41071</v>
      </c>
      <c r="E16" s="16">
        <v>6</v>
      </c>
      <c r="F16" s="15">
        <f ca="1">WORKDAY(D16,E16-1,INDIRECT("tblFeiertage["&amp;$D$4&amp;"]"))</f>
        <v>41078</v>
      </c>
      <c r="G16" s="18"/>
      <c r="H16" s="15">
        <v>41071</v>
      </c>
      <c r="I16" s="20">
        <v>41079</v>
      </c>
      <c r="J16" s="55"/>
      <c r="K16" s="6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</row>
    <row r="17" spans="2:42" x14ac:dyDescent="0.25">
      <c r="B17" s="59" t="s">
        <v>71</v>
      </c>
      <c r="C17" s="17" t="s">
        <v>78</v>
      </c>
      <c r="D17" s="15">
        <v>41072</v>
      </c>
      <c r="E17" s="16">
        <v>2</v>
      </c>
      <c r="F17" s="15">
        <f ca="1">WORKDAY(D17,E17-1,INDIRECT("tblFeiertage["&amp;$D$4&amp;"]"))</f>
        <v>41073</v>
      </c>
      <c r="G17" s="18"/>
      <c r="H17" s="15">
        <v>41079</v>
      </c>
      <c r="I17" s="20">
        <v>41081</v>
      </c>
      <c r="J17" s="55"/>
      <c r="K17" s="6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</row>
    <row r="18" spans="2:42" x14ac:dyDescent="0.25"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</sheetData>
  <conditionalFormatting sqref="L5:AP6">
    <cfRule type="expression" dxfId="56" priority="4">
      <formula>AND(L$4&gt;0,WEEKDAY(L$4,11)=7)</formula>
    </cfRule>
    <cfRule type="expression" dxfId="55" priority="5">
      <formula>AND(L$4&gt;0,WEEKDAY(L$4,11)=6)</formula>
    </cfRule>
  </conditionalFormatting>
  <conditionalFormatting sqref="L7:AP17">
    <cfRule type="expression" dxfId="54" priority="1">
      <formula>AND(ISNUMBER($D7),L$4&gt;=$D7,L$4&lt;=$F7)</formula>
    </cfRule>
    <cfRule type="expression" dxfId="53" priority="2">
      <formula>AND(L$4&gt;0,WEEKDAY(L$4,11)=7)</formula>
    </cfRule>
    <cfRule type="expression" dxfId="52" priority="3">
      <formula>AND(L$4&gt;0,WEEKDAY(L$4,11)=6)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B2:AP18"/>
  <sheetViews>
    <sheetView showGridLines="0" zoomScaleNormal="100" workbookViewId="0">
      <pane ySplit="6" topLeftCell="A7" activePane="bottomLeft" state="frozen"/>
      <selection activeCell="L4" sqref="L4"/>
      <selection pane="bottomLeft" activeCell="A7" sqref="A7"/>
    </sheetView>
  </sheetViews>
  <sheetFormatPr baseColWidth="10" defaultRowHeight="15" x14ac:dyDescent="0.25"/>
  <cols>
    <col min="1" max="1" width="2.7109375" style="4" customWidth="1"/>
    <col min="2" max="2" width="21.85546875" style="4" customWidth="1"/>
    <col min="3" max="3" width="19.5703125" style="4" customWidth="1"/>
    <col min="4" max="4" width="15.7109375" style="4" customWidth="1"/>
    <col min="5" max="5" width="9.7109375" style="4" customWidth="1"/>
    <col min="6" max="6" width="15.7109375" style="4" customWidth="1"/>
    <col min="7" max="7" width="6.7109375" style="4" customWidth="1"/>
    <col min="8" max="9" width="15.7109375" style="4" customWidth="1"/>
    <col min="10" max="10" width="8" style="4" customWidth="1"/>
    <col min="11" max="11" width="4.5703125" style="4" bestFit="1" customWidth="1"/>
    <col min="12" max="42" width="3.7109375" style="4" customWidth="1"/>
    <col min="43" max="16384" width="11.42578125" style="4"/>
  </cols>
  <sheetData>
    <row r="2" spans="2:42" ht="23.25" x14ac:dyDescent="0.35">
      <c r="B2" s="60" t="s">
        <v>80</v>
      </c>
      <c r="C2" s="28"/>
      <c r="D2" s="28"/>
      <c r="E2" s="28"/>
      <c r="F2" s="28"/>
      <c r="G2" s="28"/>
      <c r="H2" s="28"/>
      <c r="I2" s="28"/>
      <c r="J2" s="28"/>
    </row>
    <row r="3" spans="2:42" x14ac:dyDescent="0.25"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2:42" s="14" customFormat="1" ht="32.25" x14ac:dyDescent="0.25">
      <c r="B4" s="50" t="s">
        <v>40</v>
      </c>
      <c r="C4" s="51"/>
      <c r="D4" s="54" t="str">
        <f>VLOOKUP(B4,Ländertabelle,2,FALSE)</f>
        <v>BW</v>
      </c>
      <c r="E4" s="51"/>
      <c r="F4" s="51"/>
      <c r="G4" s="51"/>
      <c r="H4" s="51"/>
      <c r="I4" s="51"/>
      <c r="J4" s="51"/>
      <c r="K4" s="52"/>
      <c r="L4" s="53">
        <f>IF(MIN(D8:D17,H8:H17)&gt;0,MIN(D8:D17,H8:H17),"")</f>
        <v>41053</v>
      </c>
      <c r="M4" s="53">
        <f ca="1">IF(AND(L4&gt;=MIN($D$8:$D$17,$H$8:$H$17),L4&lt;MAX($F$8:$F$17,$I$8:$I$17)),L4+1,"")</f>
        <v>41054</v>
      </c>
      <c r="N4" s="53">
        <f t="shared" ref="N4:AP4" ca="1" si="0">IF(AND(M4&gt;=MIN($D$8:$D$17,$H$8:$H$17),M4&lt;MAX($F$8:$F$17,$I$8:$I$17)),M4+1,"")</f>
        <v>41055</v>
      </c>
      <c r="O4" s="53">
        <f t="shared" ca="1" si="0"/>
        <v>41056</v>
      </c>
      <c r="P4" s="53">
        <f t="shared" ca="1" si="0"/>
        <v>41057</v>
      </c>
      <c r="Q4" s="53">
        <f t="shared" ca="1" si="0"/>
        <v>41058</v>
      </c>
      <c r="R4" s="53">
        <f t="shared" ca="1" si="0"/>
        <v>41059</v>
      </c>
      <c r="S4" s="53">
        <f t="shared" ca="1" si="0"/>
        <v>41060</v>
      </c>
      <c r="T4" s="53">
        <f t="shared" ca="1" si="0"/>
        <v>41061</v>
      </c>
      <c r="U4" s="53">
        <f t="shared" ca="1" si="0"/>
        <v>41062</v>
      </c>
      <c r="V4" s="53">
        <f t="shared" ca="1" si="0"/>
        <v>41063</v>
      </c>
      <c r="W4" s="53">
        <f t="shared" ca="1" si="0"/>
        <v>41064</v>
      </c>
      <c r="X4" s="53">
        <f t="shared" ca="1" si="0"/>
        <v>41065</v>
      </c>
      <c r="Y4" s="53">
        <f t="shared" ca="1" si="0"/>
        <v>41066</v>
      </c>
      <c r="Z4" s="53">
        <f t="shared" ca="1" si="0"/>
        <v>41067</v>
      </c>
      <c r="AA4" s="53">
        <f t="shared" ca="1" si="0"/>
        <v>41068</v>
      </c>
      <c r="AB4" s="53">
        <f t="shared" ca="1" si="0"/>
        <v>41069</v>
      </c>
      <c r="AC4" s="53">
        <f t="shared" ca="1" si="0"/>
        <v>41070</v>
      </c>
      <c r="AD4" s="53">
        <f t="shared" ca="1" si="0"/>
        <v>41071</v>
      </c>
      <c r="AE4" s="53">
        <f t="shared" ca="1" si="0"/>
        <v>41072</v>
      </c>
      <c r="AF4" s="53">
        <f t="shared" ca="1" si="0"/>
        <v>41073</v>
      </c>
      <c r="AG4" s="53">
        <f t="shared" ca="1" si="0"/>
        <v>41074</v>
      </c>
      <c r="AH4" s="53">
        <f t="shared" ca="1" si="0"/>
        <v>41075</v>
      </c>
      <c r="AI4" s="53">
        <f t="shared" ca="1" si="0"/>
        <v>41076</v>
      </c>
      <c r="AJ4" s="53">
        <f t="shared" ca="1" si="0"/>
        <v>41077</v>
      </c>
      <c r="AK4" s="53">
        <f t="shared" ca="1" si="0"/>
        <v>41078</v>
      </c>
      <c r="AL4" s="53">
        <f t="shared" ca="1" si="0"/>
        <v>41079</v>
      </c>
      <c r="AM4" s="53">
        <f t="shared" ca="1" si="0"/>
        <v>41080</v>
      </c>
      <c r="AN4" s="53">
        <f t="shared" ca="1" si="0"/>
        <v>41081</v>
      </c>
      <c r="AO4" s="53" t="str">
        <f t="shared" ca="1" si="0"/>
        <v/>
      </c>
      <c r="AP4" s="53" t="str">
        <f t="shared" ca="1" si="0"/>
        <v/>
      </c>
    </row>
    <row r="5" spans="2:42" s="14" customFormat="1" x14ac:dyDescent="0.25">
      <c r="K5" s="46"/>
      <c r="L5" s="49">
        <f>L4</f>
        <v>41053</v>
      </c>
      <c r="M5" s="49">
        <f t="shared" ref="M5:AP5" ca="1" si="1">M4</f>
        <v>41054</v>
      </c>
      <c r="N5" s="49">
        <f t="shared" ca="1" si="1"/>
        <v>41055</v>
      </c>
      <c r="O5" s="49">
        <f t="shared" ca="1" si="1"/>
        <v>41056</v>
      </c>
      <c r="P5" s="49">
        <f t="shared" ca="1" si="1"/>
        <v>41057</v>
      </c>
      <c r="Q5" s="49">
        <f t="shared" ca="1" si="1"/>
        <v>41058</v>
      </c>
      <c r="R5" s="49">
        <f t="shared" ca="1" si="1"/>
        <v>41059</v>
      </c>
      <c r="S5" s="49">
        <f t="shared" ca="1" si="1"/>
        <v>41060</v>
      </c>
      <c r="T5" s="49">
        <f t="shared" ca="1" si="1"/>
        <v>41061</v>
      </c>
      <c r="U5" s="49">
        <f t="shared" ca="1" si="1"/>
        <v>41062</v>
      </c>
      <c r="V5" s="49">
        <f t="shared" ca="1" si="1"/>
        <v>41063</v>
      </c>
      <c r="W5" s="49">
        <f t="shared" ca="1" si="1"/>
        <v>41064</v>
      </c>
      <c r="X5" s="49">
        <f t="shared" ca="1" si="1"/>
        <v>41065</v>
      </c>
      <c r="Y5" s="49">
        <f t="shared" ca="1" si="1"/>
        <v>41066</v>
      </c>
      <c r="Z5" s="49">
        <f t="shared" ca="1" si="1"/>
        <v>41067</v>
      </c>
      <c r="AA5" s="49">
        <f t="shared" ca="1" si="1"/>
        <v>41068</v>
      </c>
      <c r="AB5" s="49">
        <f t="shared" ca="1" si="1"/>
        <v>41069</v>
      </c>
      <c r="AC5" s="49">
        <f t="shared" ca="1" si="1"/>
        <v>41070</v>
      </c>
      <c r="AD5" s="49">
        <f t="shared" ca="1" si="1"/>
        <v>41071</v>
      </c>
      <c r="AE5" s="49">
        <f t="shared" ca="1" si="1"/>
        <v>41072</v>
      </c>
      <c r="AF5" s="49">
        <f t="shared" ca="1" si="1"/>
        <v>41073</v>
      </c>
      <c r="AG5" s="49">
        <f t="shared" ca="1" si="1"/>
        <v>41074</v>
      </c>
      <c r="AH5" s="49">
        <f t="shared" ca="1" si="1"/>
        <v>41075</v>
      </c>
      <c r="AI5" s="49">
        <f t="shared" ca="1" si="1"/>
        <v>41076</v>
      </c>
      <c r="AJ5" s="49">
        <f t="shared" ca="1" si="1"/>
        <v>41077</v>
      </c>
      <c r="AK5" s="49">
        <f t="shared" ca="1" si="1"/>
        <v>41078</v>
      </c>
      <c r="AL5" s="49">
        <f t="shared" ca="1" si="1"/>
        <v>41079</v>
      </c>
      <c r="AM5" s="49">
        <f t="shared" ca="1" si="1"/>
        <v>41080</v>
      </c>
      <c r="AN5" s="49">
        <f t="shared" ca="1" si="1"/>
        <v>41081</v>
      </c>
      <c r="AO5" s="49" t="str">
        <f t="shared" ca="1" si="1"/>
        <v/>
      </c>
      <c r="AP5" s="49" t="str">
        <f t="shared" ca="1" si="1"/>
        <v/>
      </c>
    </row>
    <row r="6" spans="2:42" x14ac:dyDescent="0.25">
      <c r="B6" s="25" t="s">
        <v>56</v>
      </c>
      <c r="C6" s="26" t="s">
        <v>57</v>
      </c>
      <c r="D6" s="26" t="s">
        <v>89</v>
      </c>
      <c r="E6" s="26" t="s">
        <v>58</v>
      </c>
      <c r="F6" s="26" t="s">
        <v>59</v>
      </c>
      <c r="G6" s="29"/>
      <c r="H6" s="27" t="s">
        <v>82</v>
      </c>
      <c r="I6" s="26" t="s">
        <v>60</v>
      </c>
      <c r="J6" s="41"/>
      <c r="K6" s="62" t="s">
        <v>81</v>
      </c>
      <c r="L6" s="45" t="str">
        <f>IF(ISNUMBER(L4),IF(WEEKDAY(L4,11)=1,WEEKNUM(L4,21),""),"")</f>
        <v/>
      </c>
      <c r="M6" s="45" t="str">
        <f t="shared" ref="M6:AN6" ca="1" si="2">IF(ISNUMBER(M4),IF(WEEKDAY(M4,11)=1,WEEKNUM(M4,21),""),"")</f>
        <v/>
      </c>
      <c r="N6" s="45" t="str">
        <f t="shared" ca="1" si="2"/>
        <v/>
      </c>
      <c r="O6" s="45" t="str">
        <f t="shared" ca="1" si="2"/>
        <v/>
      </c>
      <c r="P6" s="45">
        <f t="shared" ca="1" si="2"/>
        <v>22</v>
      </c>
      <c r="Q6" s="45" t="str">
        <f t="shared" ca="1" si="2"/>
        <v/>
      </c>
      <c r="R6" s="45" t="str">
        <f t="shared" ca="1" si="2"/>
        <v/>
      </c>
      <c r="S6" s="45" t="str">
        <f t="shared" ca="1" si="2"/>
        <v/>
      </c>
      <c r="T6" s="45" t="str">
        <f t="shared" ca="1" si="2"/>
        <v/>
      </c>
      <c r="U6" s="45" t="str">
        <f t="shared" ca="1" si="2"/>
        <v/>
      </c>
      <c r="V6" s="45" t="str">
        <f t="shared" ca="1" si="2"/>
        <v/>
      </c>
      <c r="W6" s="45">
        <f t="shared" ca="1" si="2"/>
        <v>23</v>
      </c>
      <c r="X6" s="45" t="str">
        <f t="shared" ca="1" si="2"/>
        <v/>
      </c>
      <c r="Y6" s="45" t="str">
        <f t="shared" ca="1" si="2"/>
        <v/>
      </c>
      <c r="Z6" s="45" t="str">
        <f t="shared" ca="1" si="2"/>
        <v/>
      </c>
      <c r="AA6" s="45" t="str">
        <f t="shared" ca="1" si="2"/>
        <v/>
      </c>
      <c r="AB6" s="45" t="str">
        <f t="shared" ca="1" si="2"/>
        <v/>
      </c>
      <c r="AC6" s="45" t="str">
        <f t="shared" ca="1" si="2"/>
        <v/>
      </c>
      <c r="AD6" s="45">
        <f t="shared" ca="1" si="2"/>
        <v>24</v>
      </c>
      <c r="AE6" s="45" t="str">
        <f t="shared" ca="1" si="2"/>
        <v/>
      </c>
      <c r="AF6" s="45" t="str">
        <f t="shared" ca="1" si="2"/>
        <v/>
      </c>
      <c r="AG6" s="45" t="str">
        <f t="shared" ca="1" si="2"/>
        <v/>
      </c>
      <c r="AH6" s="45" t="str">
        <f t="shared" ca="1" si="2"/>
        <v/>
      </c>
      <c r="AI6" s="45" t="str">
        <f t="shared" ca="1" si="2"/>
        <v/>
      </c>
      <c r="AJ6" s="45" t="str">
        <f t="shared" ca="1" si="2"/>
        <v/>
      </c>
      <c r="AK6" s="45">
        <f t="shared" ca="1" si="2"/>
        <v>25</v>
      </c>
      <c r="AL6" s="45" t="str">
        <f t="shared" ca="1" si="2"/>
        <v/>
      </c>
      <c r="AM6" s="45" t="str">
        <f t="shared" ca="1" si="2"/>
        <v/>
      </c>
      <c r="AN6" s="45" t="str">
        <f t="shared" ca="1" si="2"/>
        <v/>
      </c>
      <c r="AO6" s="45"/>
      <c r="AP6" s="45"/>
    </row>
    <row r="7" spans="2:42" x14ac:dyDescent="0.25">
      <c r="B7" s="24"/>
      <c r="C7" s="56"/>
      <c r="D7" s="42"/>
      <c r="E7" s="56"/>
      <c r="F7" s="42"/>
      <c r="G7" s="57"/>
      <c r="H7" s="42"/>
      <c r="I7" s="42"/>
      <c r="J7" s="58"/>
      <c r="K7" s="6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</row>
    <row r="8" spans="2:42" x14ac:dyDescent="0.25">
      <c r="B8" s="59" t="s">
        <v>63</v>
      </c>
      <c r="C8" s="17" t="s">
        <v>72</v>
      </c>
      <c r="D8" s="15">
        <v>41053</v>
      </c>
      <c r="E8" s="16">
        <v>2</v>
      </c>
      <c r="F8" s="15">
        <f ca="1">WORKDAY(D8,E8-1,INDIRECT("tblFeiertage["&amp;$D$4&amp;"]"))</f>
        <v>41054</v>
      </c>
      <c r="G8" s="18"/>
      <c r="H8" s="15">
        <v>41053</v>
      </c>
      <c r="I8" s="20">
        <v>41054</v>
      </c>
      <c r="J8" s="55"/>
      <c r="K8" s="6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</row>
    <row r="9" spans="2:42" x14ac:dyDescent="0.25">
      <c r="B9" s="59" t="s">
        <v>64</v>
      </c>
      <c r="C9" s="17" t="s">
        <v>73</v>
      </c>
      <c r="D9" s="15">
        <v>41057</v>
      </c>
      <c r="E9" s="16">
        <v>12</v>
      </c>
      <c r="F9" s="15">
        <f ca="1">WORKDAY(D9,E9-1,INDIRECT("tblFeiertage["&amp;$D$4&amp;"]"))</f>
        <v>41073</v>
      </c>
      <c r="G9" s="18"/>
      <c r="H9" s="15">
        <v>41058</v>
      </c>
      <c r="I9" s="20">
        <v>41075</v>
      </c>
      <c r="J9" s="55"/>
      <c r="K9" s="6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</row>
    <row r="10" spans="2:42" x14ac:dyDescent="0.25">
      <c r="B10" s="59" t="s">
        <v>65</v>
      </c>
      <c r="C10" s="17" t="s">
        <v>73</v>
      </c>
      <c r="D10" s="15">
        <v>41059</v>
      </c>
      <c r="E10" s="16">
        <v>9</v>
      </c>
      <c r="F10" s="15">
        <f ca="1">WORKDAY(D10,E10-1,INDIRECT("tblFeiertage["&amp;$D$4&amp;"]"))</f>
        <v>41072</v>
      </c>
      <c r="G10" s="18"/>
      <c r="H10" s="15">
        <v>41064</v>
      </c>
      <c r="I10" s="20">
        <v>41071</v>
      </c>
      <c r="J10" s="55"/>
      <c r="K10" s="6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</row>
    <row r="11" spans="2:42" x14ac:dyDescent="0.25">
      <c r="B11" s="59" t="s">
        <v>66</v>
      </c>
      <c r="C11" s="17" t="s">
        <v>74</v>
      </c>
      <c r="D11" s="15">
        <v>41064</v>
      </c>
      <c r="E11" s="16">
        <v>7</v>
      </c>
      <c r="F11" s="15">
        <f ca="1">WORKDAY(D11,E11-1,INDIRECT("tblFeiertage["&amp;$D$4&amp;"]"))</f>
        <v>41073</v>
      </c>
      <c r="G11" s="18"/>
      <c r="H11" s="15">
        <v>41061</v>
      </c>
      <c r="I11" s="20">
        <v>41071</v>
      </c>
      <c r="J11" s="55"/>
      <c r="K11" s="6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</row>
    <row r="12" spans="2:42" x14ac:dyDescent="0.25">
      <c r="B12" s="59" t="s">
        <v>67</v>
      </c>
      <c r="C12" s="17" t="s">
        <v>75</v>
      </c>
      <c r="D12" s="15">
        <v>41064</v>
      </c>
      <c r="E12" s="16">
        <v>3</v>
      </c>
      <c r="F12" s="15">
        <f ca="1">WORKDAY(D12,E12-1,INDIRECT("tblFeiertage["&amp;$D$4&amp;"]"))</f>
        <v>41066</v>
      </c>
      <c r="G12" s="18"/>
      <c r="H12" s="15">
        <v>41065</v>
      </c>
      <c r="I12" s="20">
        <v>41068</v>
      </c>
      <c r="J12" s="55"/>
      <c r="K12" s="6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</row>
    <row r="13" spans="2:42" x14ac:dyDescent="0.25">
      <c r="B13" s="24"/>
      <c r="C13" s="56"/>
      <c r="D13" s="42"/>
      <c r="E13" s="56"/>
      <c r="F13" s="42"/>
      <c r="G13" s="57"/>
      <c r="H13" s="42"/>
      <c r="I13" s="42"/>
      <c r="J13" s="58"/>
      <c r="K13" s="6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</row>
    <row r="14" spans="2:42" x14ac:dyDescent="0.25">
      <c r="B14" s="59" t="s">
        <v>68</v>
      </c>
      <c r="C14" s="17" t="s">
        <v>76</v>
      </c>
      <c r="D14" s="15">
        <v>41066</v>
      </c>
      <c r="E14" s="16">
        <v>9</v>
      </c>
      <c r="F14" s="15">
        <f ca="1">WORKDAY(D14,E14-1,INDIRECT("tblFeiertage["&amp;$D$4&amp;"]"))</f>
        <v>41079</v>
      </c>
      <c r="G14" s="18"/>
      <c r="H14" s="15">
        <v>41066</v>
      </c>
      <c r="I14" s="20">
        <v>41078</v>
      </c>
      <c r="J14" s="55"/>
      <c r="K14" s="6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</row>
    <row r="15" spans="2:42" x14ac:dyDescent="0.25">
      <c r="B15" s="59" t="s">
        <v>69</v>
      </c>
      <c r="C15" s="17" t="s">
        <v>85</v>
      </c>
      <c r="D15" s="15">
        <v>41068</v>
      </c>
      <c r="E15" s="16">
        <v>4</v>
      </c>
      <c r="F15" s="15">
        <f ca="1">WORKDAY(D15,E15-1,INDIRECT("tblFeiertage["&amp;$D$4&amp;"]"))</f>
        <v>41073</v>
      </c>
      <c r="G15" s="18"/>
      <c r="H15" s="15">
        <v>41071</v>
      </c>
      <c r="I15" s="20">
        <v>41075</v>
      </c>
      <c r="J15" s="55"/>
      <c r="K15" s="6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</row>
    <row r="16" spans="2:42" x14ac:dyDescent="0.25">
      <c r="B16" s="59" t="s">
        <v>70</v>
      </c>
      <c r="C16" s="17" t="s">
        <v>77</v>
      </c>
      <c r="D16" s="15">
        <v>41071</v>
      </c>
      <c r="E16" s="16">
        <v>6</v>
      </c>
      <c r="F16" s="15">
        <f ca="1">WORKDAY(D16,E16-1,INDIRECT("tblFeiertage["&amp;$D$4&amp;"]"))</f>
        <v>41078</v>
      </c>
      <c r="G16" s="18"/>
      <c r="H16" s="15">
        <v>41071</v>
      </c>
      <c r="I16" s="20">
        <v>41079</v>
      </c>
      <c r="J16" s="55"/>
      <c r="K16" s="6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</row>
    <row r="17" spans="2:42" x14ac:dyDescent="0.25">
      <c r="B17" s="59" t="s">
        <v>71</v>
      </c>
      <c r="C17" s="17" t="s">
        <v>78</v>
      </c>
      <c r="D17" s="15">
        <v>41072</v>
      </c>
      <c r="E17" s="16">
        <v>2</v>
      </c>
      <c r="F17" s="15">
        <f ca="1">WORKDAY(D17,E17-1,INDIRECT("tblFeiertage["&amp;$D$4&amp;"]"))</f>
        <v>41073</v>
      </c>
      <c r="G17" s="18"/>
      <c r="H17" s="15">
        <v>41079</v>
      </c>
      <c r="I17" s="20">
        <v>41081</v>
      </c>
      <c r="J17" s="55"/>
      <c r="K17" s="6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</row>
    <row r="18" spans="2:42" x14ac:dyDescent="0.25"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</sheetData>
  <conditionalFormatting sqref="L5:AP6">
    <cfRule type="expression" dxfId="51" priority="5">
      <formula>AND(L$4&gt;0,WEEKDAY(L$4,11)=7)</formula>
    </cfRule>
    <cfRule type="expression" dxfId="50" priority="6">
      <formula>AND(L$4&gt;0,WEEKDAY(L$4,11)=6)</formula>
    </cfRule>
  </conditionalFormatting>
  <conditionalFormatting sqref="L7:AP17">
    <cfRule type="expression" dxfId="49" priority="1">
      <formula>ISNUMBER(MATCH(L$4,INDIRECT("tblFeiertage["&amp;$D$4&amp;"]"),0))</formula>
    </cfRule>
    <cfRule type="expression" dxfId="48" priority="2">
      <formula>AND(ISNUMBER($D7),L$4&gt;=$D7,L$4&lt;=$F7)</formula>
    </cfRule>
    <cfRule type="expression" dxfId="47" priority="3">
      <formula>AND(L$4&gt;0,WEEKDAY(L$4,11)=7)</formula>
    </cfRule>
    <cfRule type="expression" dxfId="46" priority="4">
      <formula>AND(L$4&gt;0,WEEKDAY(L$4,11)=6)</formula>
    </cfRule>
  </conditionalFormatting>
  <dataValidations count="1">
    <dataValidation type="list" allowBlank="1" showErrorMessage="1" promptTitle="Standort" prompt="Bitte Standort auswählen" sqref="B4">
      <formula1>Bundesland</formula1>
    </dataValidation>
  </dataValidations>
  <pageMargins left="0.7" right="0.7" top="0.78740157499999996" bottom="0.78740157499999996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Feiertagsberechnung</vt:lpstr>
      <vt:lpstr>01 Daten</vt:lpstr>
      <vt:lpstr>02 Datum</vt:lpstr>
      <vt:lpstr>03 Wochentage</vt:lpstr>
      <vt:lpstr>04 Kalenderwoche</vt:lpstr>
      <vt:lpstr>05 Wochenenden</vt:lpstr>
      <vt:lpstr>06 Wochenenden total</vt:lpstr>
      <vt:lpstr>07 Projektbalken</vt:lpstr>
      <vt:lpstr>08 Feiertage</vt:lpstr>
      <vt:lpstr>09 Feiertage umgestellt</vt:lpstr>
      <vt:lpstr>10 Prioritäten</vt:lpstr>
      <vt:lpstr>11 Manntage</vt:lpstr>
      <vt:lpstr>12 Abschnitte</vt:lpstr>
      <vt:lpstr>13 Gliederung</vt:lpstr>
      <vt:lpstr>Bundesland</vt:lpstr>
      <vt:lpstr>Ländertabelle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6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2013-01-24T18:51:36Z</dcterms:modified>
  <cp:category>Excel-Lösungsdatei</cp:category>
  <cp:version>42</cp:version>
</cp:coreProperties>
</file>