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5.xml" ContentType="application/vnd.openxmlformats-officedocument.drawing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6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7.xml" ContentType="application/vnd.openxmlformats-officedocument.drawing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8.xml" ContentType="application/vnd.openxmlformats-officedocument.drawing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9.xml" ContentType="application/vnd.openxmlformats-officedocument.drawing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20" yWindow="75" windowWidth="18915" windowHeight="11820" tabRatio="823" activeTab="8"/>
  </bookViews>
  <sheets>
    <sheet name="01 Startdiagramm" sheetId="32" r:id="rId1"/>
    <sheet name="02 Steuerelemente" sheetId="33" r:id="rId2"/>
    <sheet name="03 Fokusdiagramm" sheetId="34" r:id="rId3"/>
    <sheet name="04 bereinigt" sheetId="35" r:id="rId4"/>
    <sheet name="05 gefüllt" sheetId="36" r:id="rId5"/>
    <sheet name="06 positioniert" sheetId="37" r:id="rId6"/>
    <sheet name="07 gestreckt" sheetId="38" r:id="rId7"/>
    <sheet name="08 Rahmen" sheetId="43" r:id="rId8"/>
    <sheet name="09 Lösung" sheetId="40" r:id="rId9"/>
    <sheet name="Firmenliste" sheetId="4" r:id="rId10"/>
  </sheets>
  <definedNames>
    <definedName name="Firmen" localSheetId="7">tblFirmen[Name]</definedName>
    <definedName name="Firmen">tblFirmen[Name]</definedName>
  </definedNames>
  <calcPr calcId="145621"/>
</workbook>
</file>

<file path=xl/calcChain.xml><?xml version="1.0" encoding="utf-8"?>
<calcChain xmlns="http://schemas.openxmlformats.org/spreadsheetml/2006/main">
  <c r="M17" i="43" l="1"/>
  <c r="E15" i="43"/>
  <c r="E16" i="43" s="1"/>
  <c r="E17" i="43" s="1"/>
  <c r="K13" i="43"/>
  <c r="G13" i="43"/>
  <c r="N13" i="43" s="1"/>
  <c r="G12" i="43"/>
  <c r="H12" i="43" s="1"/>
  <c r="G11" i="43"/>
  <c r="G10" i="43"/>
  <c r="O10" i="43" s="1"/>
  <c r="K9" i="43"/>
  <c r="G9" i="43"/>
  <c r="N9" i="43" s="1"/>
  <c r="G8" i="43"/>
  <c r="N8" i="43" s="1"/>
  <c r="G7" i="43"/>
  <c r="G6" i="43"/>
  <c r="K5" i="43"/>
  <c r="G5" i="43"/>
  <c r="N5" i="43" s="1"/>
  <c r="O8" i="43" l="1"/>
  <c r="K12" i="43"/>
  <c r="L12" i="43" s="1"/>
  <c r="M12" i="43" s="1"/>
  <c r="O5" i="43"/>
  <c r="H8" i="43"/>
  <c r="N12" i="43"/>
  <c r="O13" i="43"/>
  <c r="L5" i="43"/>
  <c r="K8" i="43"/>
  <c r="O12" i="43"/>
  <c r="H5" i="43"/>
  <c r="O9" i="43"/>
  <c r="H7" i="43"/>
  <c r="H11" i="43"/>
  <c r="N11" i="43"/>
  <c r="H6" i="43"/>
  <c r="N6" i="43"/>
  <c r="K7" i="43"/>
  <c r="N7" i="43" s="1"/>
  <c r="O7" i="43"/>
  <c r="L8" i="43"/>
  <c r="M8" i="43" s="1"/>
  <c r="H10" i="43"/>
  <c r="N10" i="43"/>
  <c r="K11" i="43"/>
  <c r="O11" i="43" s="1"/>
  <c r="G15" i="43"/>
  <c r="G16" i="43" s="1"/>
  <c r="G17" i="43" s="1"/>
  <c r="M18" i="43" s="1"/>
  <c r="K6" i="43"/>
  <c r="O6" i="43" s="1"/>
  <c r="H9" i="43"/>
  <c r="K10" i="43"/>
  <c r="H13" i="43"/>
  <c r="M5" i="43" l="1"/>
  <c r="L6" i="43"/>
  <c r="M6" i="43" s="1"/>
  <c r="L9" i="43"/>
  <c r="M9" i="43"/>
  <c r="L11" i="43"/>
  <c r="M11" i="43" s="1"/>
  <c r="L13" i="43"/>
  <c r="M13" i="43" s="1"/>
  <c r="L10" i="43"/>
  <c r="M10" i="43" s="1"/>
  <c r="L7" i="43"/>
  <c r="M7" i="43" s="1"/>
  <c r="M17" i="40" l="1"/>
  <c r="E15" i="40"/>
  <c r="E16" i="40" s="1"/>
  <c r="E17" i="40" s="1"/>
  <c r="G13" i="40"/>
  <c r="G12" i="40"/>
  <c r="O12" i="40" s="1"/>
  <c r="G11" i="40"/>
  <c r="G10" i="40"/>
  <c r="O10" i="40" s="1"/>
  <c r="G9" i="40"/>
  <c r="O9" i="40" s="1"/>
  <c r="G8" i="40"/>
  <c r="O8" i="40" s="1"/>
  <c r="G7" i="40"/>
  <c r="O7" i="40" s="1"/>
  <c r="G6" i="40"/>
  <c r="G5" i="40"/>
  <c r="O5" i="40" s="1"/>
  <c r="M17" i="38"/>
  <c r="E15" i="38"/>
  <c r="E16" i="38" s="1"/>
  <c r="E17" i="38" s="1"/>
  <c r="G13" i="38"/>
  <c r="G12" i="38"/>
  <c r="O12" i="38" s="1"/>
  <c r="G11" i="38"/>
  <c r="G10" i="38"/>
  <c r="O10" i="38" s="1"/>
  <c r="G9" i="38"/>
  <c r="O9" i="38" s="1"/>
  <c r="G8" i="38"/>
  <c r="O8" i="38" s="1"/>
  <c r="G7" i="38"/>
  <c r="O7" i="38" s="1"/>
  <c r="G6" i="38"/>
  <c r="G5" i="38"/>
  <c r="O5" i="38" s="1"/>
  <c r="M17" i="37"/>
  <c r="E15" i="37"/>
  <c r="E16" i="37" s="1"/>
  <c r="E17" i="37" s="1"/>
  <c r="G13" i="37"/>
  <c r="G12" i="37"/>
  <c r="O12" i="37" s="1"/>
  <c r="G11" i="37"/>
  <c r="G10" i="37"/>
  <c r="O10" i="37" s="1"/>
  <c r="G9" i="37"/>
  <c r="O9" i="37" s="1"/>
  <c r="G8" i="37"/>
  <c r="O8" i="37" s="1"/>
  <c r="G7" i="37"/>
  <c r="O7" i="37" s="1"/>
  <c r="G6" i="37"/>
  <c r="G5" i="37"/>
  <c r="O5" i="37" s="1"/>
  <c r="M17" i="36"/>
  <c r="E15" i="36"/>
  <c r="E16" i="36" s="1"/>
  <c r="E17" i="36" s="1"/>
  <c r="G13" i="36"/>
  <c r="H13" i="36" s="1"/>
  <c r="G12" i="36"/>
  <c r="O12" i="36" s="1"/>
  <c r="G11" i="36"/>
  <c r="G10" i="36"/>
  <c r="O10" i="36" s="1"/>
  <c r="G9" i="36"/>
  <c r="O9" i="36" s="1"/>
  <c r="G8" i="36"/>
  <c r="O8" i="36" s="1"/>
  <c r="G7" i="36"/>
  <c r="O7" i="36" s="1"/>
  <c r="G6" i="36"/>
  <c r="G5" i="36"/>
  <c r="O5" i="36" s="1"/>
  <c r="M17" i="35"/>
  <c r="E15" i="35"/>
  <c r="E16" i="35" s="1"/>
  <c r="E17" i="35" s="1"/>
  <c r="G13" i="35"/>
  <c r="N13" i="35" s="1"/>
  <c r="G12" i="35"/>
  <c r="K12" i="35" s="1"/>
  <c r="G11" i="35"/>
  <c r="K11" i="35" s="1"/>
  <c r="O11" i="35" s="1"/>
  <c r="K10" i="35"/>
  <c r="H10" i="35"/>
  <c r="G10" i="35"/>
  <c r="N10" i="35" s="1"/>
  <c r="K9" i="35"/>
  <c r="H9" i="35"/>
  <c r="G9" i="35"/>
  <c r="O9" i="35" s="1"/>
  <c r="G8" i="35"/>
  <c r="N8" i="35" s="1"/>
  <c r="G7" i="35"/>
  <c r="O7" i="35" s="1"/>
  <c r="G6" i="35"/>
  <c r="N6" i="35" s="1"/>
  <c r="G5" i="35"/>
  <c r="N5" i="35" s="1"/>
  <c r="M17" i="34"/>
  <c r="E15" i="34"/>
  <c r="E16" i="34" s="1"/>
  <c r="E17" i="34" s="1"/>
  <c r="G13" i="34"/>
  <c r="G12" i="34"/>
  <c r="G11" i="34"/>
  <c r="G10" i="34"/>
  <c r="G9" i="34"/>
  <c r="G8" i="34"/>
  <c r="G7" i="34"/>
  <c r="G6" i="34"/>
  <c r="G5" i="34"/>
  <c r="M17" i="33"/>
  <c r="E15" i="33"/>
  <c r="E16" i="33" s="1"/>
  <c r="E17" i="33" s="1"/>
  <c r="G13" i="33"/>
  <c r="N13" i="33" s="1"/>
  <c r="G12" i="33"/>
  <c r="N12" i="33" s="1"/>
  <c r="G11" i="33"/>
  <c r="N11" i="33" s="1"/>
  <c r="G10" i="33"/>
  <c r="N10" i="33" s="1"/>
  <c r="G9" i="33"/>
  <c r="N9" i="33" s="1"/>
  <c r="G8" i="33"/>
  <c r="N8" i="33" s="1"/>
  <c r="G7" i="33"/>
  <c r="O7" i="33" s="1"/>
  <c r="G6" i="33"/>
  <c r="N6" i="33" s="1"/>
  <c r="G5" i="33"/>
  <c r="N5" i="33" s="1"/>
  <c r="O9" i="33" l="1"/>
  <c r="K5" i="35"/>
  <c r="K7" i="35"/>
  <c r="N7" i="35" s="1"/>
  <c r="K6" i="35"/>
  <c r="O6" i="35" s="1"/>
  <c r="K8" i="35"/>
  <c r="O8" i="35"/>
  <c r="N9" i="35"/>
  <c r="O12" i="35"/>
  <c r="H5" i="35"/>
  <c r="L5" i="35" s="1"/>
  <c r="M5" i="35" s="1"/>
  <c r="H6" i="35"/>
  <c r="H7" i="35"/>
  <c r="L7" i="35" s="1"/>
  <c r="M7" i="35" s="1"/>
  <c r="H8" i="35"/>
  <c r="L8" i="35" s="1"/>
  <c r="M8" i="35" s="1"/>
  <c r="O10" i="35"/>
  <c r="N11" i="35"/>
  <c r="N12" i="35"/>
  <c r="K13" i="35"/>
  <c r="O13" i="35" s="1"/>
  <c r="O5" i="35"/>
  <c r="H11" i="35"/>
  <c r="L11" i="35" s="1"/>
  <c r="M11" i="35" s="1"/>
  <c r="H12" i="35"/>
  <c r="L12" i="35" s="1"/>
  <c r="M12" i="35" s="1"/>
  <c r="H13" i="35"/>
  <c r="O10" i="34"/>
  <c r="O7" i="34"/>
  <c r="O8" i="34"/>
  <c r="O12" i="34"/>
  <c r="O5" i="34"/>
  <c r="O9" i="34"/>
  <c r="K6" i="33"/>
  <c r="O6" i="33" s="1"/>
  <c r="K8" i="33"/>
  <c r="K11" i="33"/>
  <c r="O11" i="33" s="1"/>
  <c r="K10" i="33"/>
  <c r="K5" i="33"/>
  <c r="K7" i="33"/>
  <c r="K9" i="33"/>
  <c r="O10" i="33"/>
  <c r="O12" i="33"/>
  <c r="H5" i="40"/>
  <c r="H6" i="40"/>
  <c r="H7" i="40"/>
  <c r="H8" i="40"/>
  <c r="H9" i="40"/>
  <c r="H10" i="40"/>
  <c r="H11" i="40"/>
  <c r="H12" i="40"/>
  <c r="H13" i="40"/>
  <c r="G15" i="40"/>
  <c r="G16" i="40" s="1"/>
  <c r="G17" i="40" s="1"/>
  <c r="M18" i="40" s="1"/>
  <c r="N5" i="40"/>
  <c r="N6" i="40"/>
  <c r="N8" i="40"/>
  <c r="N9" i="40"/>
  <c r="N10" i="40"/>
  <c r="N11" i="40"/>
  <c r="N12" i="40"/>
  <c r="N13" i="40"/>
  <c r="K5" i="40"/>
  <c r="K6" i="40"/>
  <c r="O6" i="40" s="1"/>
  <c r="K7" i="40"/>
  <c r="N7" i="40" s="1"/>
  <c r="K8" i="40"/>
  <c r="K9" i="40"/>
  <c r="K10" i="40"/>
  <c r="K11" i="40"/>
  <c r="O11" i="40" s="1"/>
  <c r="K12" i="40"/>
  <c r="K13" i="40"/>
  <c r="O13" i="40" s="1"/>
  <c r="H5" i="38"/>
  <c r="H6" i="38"/>
  <c r="H7" i="38"/>
  <c r="H8" i="38"/>
  <c r="H9" i="38"/>
  <c r="H10" i="38"/>
  <c r="H11" i="38"/>
  <c r="H12" i="38"/>
  <c r="H13" i="38"/>
  <c r="G15" i="38"/>
  <c r="G16" i="38" s="1"/>
  <c r="G17" i="38" s="1"/>
  <c r="M18" i="38" s="1"/>
  <c r="N5" i="38"/>
  <c r="N6" i="38"/>
  <c r="N8" i="38"/>
  <c r="N9" i="38"/>
  <c r="N10" i="38"/>
  <c r="N11" i="38"/>
  <c r="N12" i="38"/>
  <c r="N13" i="38"/>
  <c r="K5" i="38"/>
  <c r="K6" i="38"/>
  <c r="O6" i="38" s="1"/>
  <c r="K7" i="38"/>
  <c r="N7" i="38" s="1"/>
  <c r="K8" i="38"/>
  <c r="K9" i="38"/>
  <c r="K10" i="38"/>
  <c r="K11" i="38"/>
  <c r="O11" i="38" s="1"/>
  <c r="K12" i="38"/>
  <c r="K13" i="38"/>
  <c r="O13" i="38" s="1"/>
  <c r="H5" i="37"/>
  <c r="H6" i="37"/>
  <c r="H7" i="37"/>
  <c r="H8" i="37"/>
  <c r="H9" i="37"/>
  <c r="H10" i="37"/>
  <c r="H11" i="37"/>
  <c r="H12" i="37"/>
  <c r="H13" i="37"/>
  <c r="G15" i="37"/>
  <c r="G16" i="37" s="1"/>
  <c r="G17" i="37" s="1"/>
  <c r="M18" i="37" s="1"/>
  <c r="N5" i="37"/>
  <c r="N6" i="37"/>
  <c r="N8" i="37"/>
  <c r="N9" i="37"/>
  <c r="N10" i="37"/>
  <c r="N11" i="37"/>
  <c r="N12" i="37"/>
  <c r="N13" i="37"/>
  <c r="K5" i="37"/>
  <c r="K6" i="37"/>
  <c r="O6" i="37" s="1"/>
  <c r="K7" i="37"/>
  <c r="N7" i="37" s="1"/>
  <c r="K8" i="37"/>
  <c r="K9" i="37"/>
  <c r="K10" i="37"/>
  <c r="K11" i="37"/>
  <c r="O11" i="37" s="1"/>
  <c r="K12" i="37"/>
  <c r="K13" i="37"/>
  <c r="O13" i="37" s="1"/>
  <c r="H5" i="36"/>
  <c r="H7" i="36"/>
  <c r="H8" i="36"/>
  <c r="H9" i="36"/>
  <c r="N5" i="36"/>
  <c r="N6" i="36"/>
  <c r="N8" i="36"/>
  <c r="N9" i="36"/>
  <c r="N10" i="36"/>
  <c r="N11" i="36"/>
  <c r="N12" i="36"/>
  <c r="N13" i="36"/>
  <c r="H6" i="36"/>
  <c r="H10" i="36"/>
  <c r="H11" i="36"/>
  <c r="H12" i="36"/>
  <c r="G15" i="36"/>
  <c r="G16" i="36" s="1"/>
  <c r="G17" i="36" s="1"/>
  <c r="M18" i="36" s="1"/>
  <c r="K5" i="36"/>
  <c r="K6" i="36"/>
  <c r="O6" i="36" s="1"/>
  <c r="K7" i="36"/>
  <c r="N7" i="36" s="1"/>
  <c r="K8" i="36"/>
  <c r="K9" i="36"/>
  <c r="K10" i="36"/>
  <c r="K11" i="36"/>
  <c r="O11" i="36" s="1"/>
  <c r="K12" i="36"/>
  <c r="K13" i="36"/>
  <c r="L13" i="36" s="1"/>
  <c r="M13" i="36" s="1"/>
  <c r="L9" i="35"/>
  <c r="M9" i="35" s="1"/>
  <c r="L10" i="35"/>
  <c r="M10" i="35" s="1"/>
  <c r="G15" i="35"/>
  <c r="G16" i="35" s="1"/>
  <c r="G17" i="35" s="1"/>
  <c r="M18" i="35" s="1"/>
  <c r="H5" i="34"/>
  <c r="H7" i="34"/>
  <c r="H8" i="34"/>
  <c r="H9" i="34"/>
  <c r="H10" i="34"/>
  <c r="H11" i="34"/>
  <c r="H12" i="34"/>
  <c r="H13" i="34"/>
  <c r="G15" i="34"/>
  <c r="G16" i="34" s="1"/>
  <c r="G17" i="34" s="1"/>
  <c r="M18" i="34" s="1"/>
  <c r="H6" i="34"/>
  <c r="N5" i="34"/>
  <c r="N6" i="34"/>
  <c r="N8" i="34"/>
  <c r="N9" i="34"/>
  <c r="N10" i="34"/>
  <c r="N11" i="34"/>
  <c r="N12" i="34"/>
  <c r="N13" i="34"/>
  <c r="K5" i="34"/>
  <c r="K6" i="34"/>
  <c r="O6" i="34" s="1"/>
  <c r="K7" i="34"/>
  <c r="N7" i="34" s="1"/>
  <c r="K8" i="34"/>
  <c r="K9" i="34"/>
  <c r="K10" i="34"/>
  <c r="K11" i="34"/>
  <c r="O11" i="34" s="1"/>
  <c r="K12" i="34"/>
  <c r="K13" i="34"/>
  <c r="O13" i="34" s="1"/>
  <c r="O5" i="33"/>
  <c r="O8" i="33"/>
  <c r="H12" i="33"/>
  <c r="H13" i="33"/>
  <c r="H5" i="33"/>
  <c r="H6" i="33"/>
  <c r="L6" i="33" s="1"/>
  <c r="M6" i="33" s="1"/>
  <c r="H7" i="33"/>
  <c r="H8" i="33"/>
  <c r="H9" i="33"/>
  <c r="H10" i="33"/>
  <c r="H11" i="33"/>
  <c r="K12" i="33"/>
  <c r="K13" i="33"/>
  <c r="O13" i="33" s="1"/>
  <c r="L5" i="33"/>
  <c r="M5" i="33" s="1"/>
  <c r="G15" i="33"/>
  <c r="G16" i="33" s="1"/>
  <c r="G17" i="33" s="1"/>
  <c r="M18" i="33" s="1"/>
  <c r="E15" i="32"/>
  <c r="E16" i="32" s="1"/>
  <c r="E17" i="32" s="1"/>
  <c r="G13" i="32"/>
  <c r="G12" i="32"/>
  <c r="O12" i="32" s="1"/>
  <c r="G11" i="32"/>
  <c r="G10" i="32"/>
  <c r="O10" i="32" s="1"/>
  <c r="G9" i="32"/>
  <c r="O9" i="32" s="1"/>
  <c r="G8" i="32"/>
  <c r="O8" i="32" s="1"/>
  <c r="G7" i="32"/>
  <c r="O7" i="32" s="1"/>
  <c r="G6" i="32"/>
  <c r="G5" i="32"/>
  <c r="O5" i="32" s="1"/>
  <c r="L7" i="33" l="1"/>
  <c r="M7" i="33" s="1"/>
  <c r="L8" i="33"/>
  <c r="M8" i="33" s="1"/>
  <c r="L9" i="33"/>
  <c r="M9" i="33" s="1"/>
  <c r="L6" i="35"/>
  <c r="M6" i="35" s="1"/>
  <c r="N7" i="33"/>
  <c r="L13" i="33"/>
  <c r="M13" i="33" s="1"/>
  <c r="L11" i="33"/>
  <c r="M11" i="33" s="1"/>
  <c r="L13" i="35"/>
  <c r="M13" i="35" s="1"/>
  <c r="L10" i="33"/>
  <c r="M10" i="33" s="1"/>
  <c r="L12" i="33"/>
  <c r="M12" i="33" s="1"/>
  <c r="L5" i="40"/>
  <c r="M5" i="40" s="1"/>
  <c r="L12" i="40"/>
  <c r="M12" i="40" s="1"/>
  <c r="L8" i="40"/>
  <c r="M8" i="40" s="1"/>
  <c r="L13" i="40"/>
  <c r="M13" i="40" s="1"/>
  <c r="L11" i="40"/>
  <c r="M11" i="40" s="1"/>
  <c r="L7" i="40"/>
  <c r="M7" i="40" s="1"/>
  <c r="L9" i="40"/>
  <c r="M9" i="40" s="1"/>
  <c r="L10" i="40"/>
  <c r="M10" i="40" s="1"/>
  <c r="L6" i="40"/>
  <c r="M6" i="40" s="1"/>
  <c r="L13" i="38"/>
  <c r="M13" i="38" s="1"/>
  <c r="L9" i="38"/>
  <c r="M9" i="38" s="1"/>
  <c r="L5" i="38"/>
  <c r="M5" i="38"/>
  <c r="L12" i="38"/>
  <c r="M12" i="38" s="1"/>
  <c r="L8" i="38"/>
  <c r="M8" i="38" s="1"/>
  <c r="L11" i="38"/>
  <c r="M11" i="38" s="1"/>
  <c r="L7" i="38"/>
  <c r="M7" i="38" s="1"/>
  <c r="L10" i="38"/>
  <c r="M10" i="38" s="1"/>
  <c r="L6" i="38"/>
  <c r="M6" i="38" s="1"/>
  <c r="L8" i="37"/>
  <c r="M8" i="37"/>
  <c r="L13" i="37"/>
  <c r="M13" i="37" s="1"/>
  <c r="L9" i="37"/>
  <c r="M9" i="37" s="1"/>
  <c r="L5" i="37"/>
  <c r="M5" i="37" s="1"/>
  <c r="L11" i="37"/>
  <c r="M11" i="37" s="1"/>
  <c r="L7" i="37"/>
  <c r="M7" i="37" s="1"/>
  <c r="L12" i="37"/>
  <c r="M12" i="37" s="1"/>
  <c r="L10" i="37"/>
  <c r="M10" i="37" s="1"/>
  <c r="L6" i="37"/>
  <c r="M6" i="37" s="1"/>
  <c r="L12" i="36"/>
  <c r="M12" i="36" s="1"/>
  <c r="L6" i="36"/>
  <c r="M6" i="36" s="1"/>
  <c r="L8" i="36"/>
  <c r="M8" i="36" s="1"/>
  <c r="L7" i="36"/>
  <c r="M7" i="36" s="1"/>
  <c r="L11" i="36"/>
  <c r="M11" i="36" s="1"/>
  <c r="L5" i="36"/>
  <c r="M5" i="36" s="1"/>
  <c r="O13" i="36"/>
  <c r="L10" i="36"/>
  <c r="M10" i="36" s="1"/>
  <c r="L9" i="36"/>
  <c r="M9" i="36" s="1"/>
  <c r="L10" i="34"/>
  <c r="M10" i="34" s="1"/>
  <c r="L9" i="34"/>
  <c r="M9" i="34" s="1"/>
  <c r="L12" i="34"/>
  <c r="M12" i="34" s="1"/>
  <c r="L8" i="34"/>
  <c r="M8" i="34" s="1"/>
  <c r="L5" i="34"/>
  <c r="M5" i="34" s="1"/>
  <c r="L13" i="34"/>
  <c r="M13" i="34" s="1"/>
  <c r="L6" i="34"/>
  <c r="M6" i="34" s="1"/>
  <c r="L11" i="34"/>
  <c r="M11" i="34" s="1"/>
  <c r="L7" i="34"/>
  <c r="M7" i="34" s="1"/>
  <c r="H5" i="32"/>
  <c r="H7" i="32"/>
  <c r="H9" i="32"/>
  <c r="H11" i="32"/>
  <c r="G15" i="32"/>
  <c r="G16" i="32" s="1"/>
  <c r="G17" i="32" s="1"/>
  <c r="N5" i="32"/>
  <c r="N6" i="32"/>
  <c r="N8" i="32"/>
  <c r="N9" i="32"/>
  <c r="N10" i="32"/>
  <c r="N11" i="32"/>
  <c r="N12" i="32"/>
  <c r="N13" i="32"/>
  <c r="H6" i="32"/>
  <c r="H8" i="32"/>
  <c r="H10" i="32"/>
  <c r="H12" i="32"/>
  <c r="H13" i="32"/>
  <c r="K5" i="32"/>
  <c r="K6" i="32"/>
  <c r="O6" i="32" s="1"/>
  <c r="K7" i="32"/>
  <c r="N7" i="32" s="1"/>
  <c r="K8" i="32"/>
  <c r="K9" i="32"/>
  <c r="K10" i="32"/>
  <c r="K11" i="32"/>
  <c r="O11" i="32" s="1"/>
  <c r="K12" i="32"/>
  <c r="K13" i="32"/>
  <c r="O13" i="32" s="1"/>
  <c r="L8" i="32" l="1"/>
  <c r="M8" i="32" s="1"/>
  <c r="L5" i="32"/>
  <c r="M5" i="32" s="1"/>
  <c r="L13" i="32"/>
  <c r="M13" i="32" s="1"/>
  <c r="L6" i="32"/>
  <c r="M6" i="32" s="1"/>
  <c r="L11" i="32"/>
  <c r="M11" i="32" s="1"/>
  <c r="L12" i="32"/>
  <c r="M12" i="32" s="1"/>
  <c r="L9" i="32"/>
  <c r="M9" i="32" s="1"/>
  <c r="L10" i="32"/>
  <c r="M10" i="32" s="1"/>
  <c r="L7" i="32"/>
  <c r="M7" i="32" s="1"/>
</calcChain>
</file>

<file path=xl/sharedStrings.xml><?xml version="1.0" encoding="utf-8"?>
<sst xmlns="http://schemas.openxmlformats.org/spreadsheetml/2006/main" count="472" uniqueCount="108">
  <si>
    <t>Projektübersicht</t>
  </si>
  <si>
    <t>Firma</t>
  </si>
  <si>
    <t>Erdaushub</t>
  </si>
  <si>
    <t>Trockenbau</t>
  </si>
  <si>
    <t>Elektro</t>
  </si>
  <si>
    <t>Estrich</t>
  </si>
  <si>
    <t>Fertiginstallation</t>
  </si>
  <si>
    <t>Firmenliste</t>
  </si>
  <si>
    <t>Name</t>
  </si>
  <si>
    <t>Straße</t>
  </si>
  <si>
    <t>PLZ</t>
  </si>
  <si>
    <t>Ort</t>
  </si>
  <si>
    <t>Gewerk</t>
  </si>
  <si>
    <t>Filderstadt</t>
  </si>
  <si>
    <t>Weilimdorf</t>
  </si>
  <si>
    <t>Leonberg</t>
  </si>
  <si>
    <t>Stuttgart</t>
  </si>
  <si>
    <t>Böblingen</t>
  </si>
  <si>
    <t>Sindelfingen</t>
  </si>
  <si>
    <t>Heilbronn</t>
  </si>
  <si>
    <t>Ulm</t>
  </si>
  <si>
    <t>Ilsfeld</t>
  </si>
  <si>
    <t>Esslingen</t>
  </si>
  <si>
    <t>Herrenberg</t>
  </si>
  <si>
    <t>Reutlingen</t>
  </si>
  <si>
    <t>Tübingen</t>
  </si>
  <si>
    <t>Ludwigsburg</t>
  </si>
  <si>
    <t>Lutz &amp; Partner</t>
  </si>
  <si>
    <t>König GmbH</t>
  </si>
  <si>
    <t>Treppen</t>
  </si>
  <si>
    <t>Maler</t>
  </si>
  <si>
    <t>Fenster</t>
  </si>
  <si>
    <t>Dachdecker</t>
  </si>
  <si>
    <t>Schreinerei</t>
  </si>
  <si>
    <t>Gerüstbau</t>
  </si>
  <si>
    <t>Zimmermann</t>
  </si>
  <si>
    <t>Fußbodenbau</t>
  </si>
  <si>
    <t>Naturstein</t>
  </si>
  <si>
    <t>Fensterbau</t>
  </si>
  <si>
    <t>Gmeiner KG</t>
  </si>
  <si>
    <t>Die Bauprofis</t>
  </si>
  <si>
    <t>Renner Bau</t>
  </si>
  <si>
    <t>Kramer-Dach</t>
  </si>
  <si>
    <t>Power-Company</t>
  </si>
  <si>
    <t>Durchblick GmbH</t>
  </si>
  <si>
    <t>Hochbau</t>
  </si>
  <si>
    <t>Keller</t>
  </si>
  <si>
    <t>Sanitär &amp; Heizung</t>
  </si>
  <si>
    <t>Anton Schering &amp; Co.</t>
  </si>
  <si>
    <t>Hoch hinaus</t>
  </si>
  <si>
    <t>Gerüstbau Schmeling</t>
  </si>
  <si>
    <t>Gebu Fensterbau</t>
  </si>
  <si>
    <t>Holz Walker</t>
  </si>
  <si>
    <t>Max Zimmermann</t>
  </si>
  <si>
    <t>Hoffmann GmbH</t>
  </si>
  <si>
    <t>Elektro Malisch</t>
  </si>
  <si>
    <t>Die Farbigen Jungs</t>
  </si>
  <si>
    <t>Edgar Roth &amp; Sohn</t>
  </si>
  <si>
    <t>Alois Gruber</t>
  </si>
  <si>
    <t>Büchsenstraße 8</t>
  </si>
  <si>
    <t>Bahnhofgasse 16</t>
  </si>
  <si>
    <t>Alte Landstraße 3-5</t>
  </si>
  <si>
    <t>Neckarstraße 60</t>
  </si>
  <si>
    <t>Kilianstraße 25</t>
  </si>
  <si>
    <t>Haufeweg 87</t>
  </si>
  <si>
    <t>Rasmussenweg 1</t>
  </si>
  <si>
    <t>Marktstraße 3</t>
  </si>
  <si>
    <t>Oldenburger Ring 12</t>
  </si>
  <si>
    <t>Seidlweg 30</t>
  </si>
  <si>
    <t>Annostraße 5</t>
  </si>
  <si>
    <t>Ziegelhüttenweg 6</t>
  </si>
  <si>
    <t>Panoramastraße 38</t>
  </si>
  <si>
    <t>Lohstraße 24</t>
  </si>
  <si>
    <t>Bismarckstraße 4</t>
  </si>
  <si>
    <t>Heilbronner Straße 7</t>
  </si>
  <si>
    <t>Buchenweg 14</t>
  </si>
  <si>
    <t>Oberdorfweg 23</t>
  </si>
  <si>
    <t>Am Kirchplatz 3</t>
  </si>
  <si>
    <t>Seidenstraße 40</t>
  </si>
  <si>
    <t>Wagner Bau</t>
  </si>
  <si>
    <t>Eichenallee 14</t>
  </si>
  <si>
    <t>Schreinerei Berg</t>
  </si>
  <si>
    <t>Plan-AT</t>
  </si>
  <si>
    <t>Plan-KT</t>
  </si>
  <si>
    <t>Später fertig</t>
  </si>
  <si>
    <t>Früher fertig</t>
  </si>
  <si>
    <t>Benötigte KT</t>
  </si>
  <si>
    <t>Dacharbeiten</t>
  </si>
  <si>
    <t>Rohbau EG + OG</t>
  </si>
  <si>
    <t>Innenausbau I</t>
  </si>
  <si>
    <t>Innenausbau II</t>
  </si>
  <si>
    <t>Diff-KT</t>
  </si>
  <si>
    <t>Plan/benötigt</t>
  </si>
  <si>
    <t>Nr.</t>
  </si>
  <si>
    <t>Kleinstes Datum:</t>
  </si>
  <si>
    <t>Größtes Daum</t>
  </si>
  <si>
    <t>Nächster Monatserster</t>
  </si>
  <si>
    <t xml:space="preserve"> Beginn</t>
  </si>
  <si>
    <t xml:space="preserve"> Ende (Plan)</t>
  </si>
  <si>
    <t xml:space="preserve"> Ende (Ist)</t>
  </si>
  <si>
    <t>Kosten (€)</t>
  </si>
  <si>
    <t>Startposition:</t>
  </si>
  <si>
    <t>Fokussteuerung</t>
  </si>
  <si>
    <t>Erster des Monats</t>
  </si>
  <si>
    <t>Als serielle Zahl</t>
  </si>
  <si>
    <t>Segment 1</t>
  </si>
  <si>
    <t>Segment 2</t>
  </si>
  <si>
    <t>Segment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</si>
</sst>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\ ddd* dd/mm/yyyy\ "/>
    <numFmt numFmtId="165" formatCode="0\ &quot;AT&quot;"/>
    <numFmt numFmtId="166" formatCode="0\ &quot;KT&quot;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6"/>
      <color indexed="9"/>
      <name val="Calibri"/>
      <family val="2"/>
      <scheme val="minor"/>
    </font>
    <font>
      <b/>
      <sz val="16"/>
      <color indexed="9"/>
      <name val="Calibri"/>
      <family val="2"/>
      <scheme val="minor"/>
    </font>
    <font>
      <b/>
      <sz val="11"/>
      <color theme="0" tint="-4.9989318521683403E-2"/>
      <name val="Calibri"/>
      <family val="2"/>
      <scheme val="minor"/>
    </font>
    <font>
      <sz val="8"/>
      <color rgb="FF000000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/>
        <bgColor theme="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NumberFormat="1" applyFont="1" applyAlignment="1"/>
    <xf numFmtId="0" fontId="0" fillId="0" borderId="0" xfId="0" applyNumberFormat="1" applyFont="1" applyBorder="1" applyAlignment="1"/>
    <xf numFmtId="164" fontId="0" fillId="0" borderId="2" xfId="0" applyNumberFormat="1" applyFont="1" applyBorder="1" applyAlignment="1"/>
    <xf numFmtId="14" fontId="0" fillId="0" borderId="4" xfId="0" applyNumberFormat="1" applyFont="1" applyBorder="1" applyAlignment="1"/>
    <xf numFmtId="0" fontId="0" fillId="0" borderId="6" xfId="0" applyNumberFormat="1" applyFont="1" applyBorder="1" applyAlignment="1"/>
    <xf numFmtId="164" fontId="0" fillId="0" borderId="1" xfId="0" applyNumberFormat="1" applyFont="1" applyBorder="1" applyAlignment="1"/>
    <xf numFmtId="14" fontId="0" fillId="0" borderId="3" xfId="0" applyNumberFormat="1" applyFont="1" applyBorder="1" applyAlignment="1"/>
    <xf numFmtId="0" fontId="0" fillId="0" borderId="5" xfId="0" applyNumberFormat="1" applyFont="1" applyBorder="1" applyAlignment="1"/>
    <xf numFmtId="0" fontId="0" fillId="2" borderId="12" xfId="0" applyNumberFormat="1" applyFont="1" applyFill="1" applyBorder="1" applyAlignment="1">
      <alignment horizontal="right" indent="1"/>
    </xf>
    <xf numFmtId="0" fontId="0" fillId="2" borderId="12" xfId="0" applyNumberFormat="1" applyFont="1" applyFill="1" applyBorder="1" applyAlignment="1">
      <alignment horizontal="left" indent="1"/>
    </xf>
    <xf numFmtId="164" fontId="0" fillId="2" borderId="12" xfId="0" applyNumberFormat="1" applyFont="1" applyFill="1" applyBorder="1" applyAlignment="1"/>
    <xf numFmtId="165" fontId="0" fillId="2" borderId="12" xfId="0" applyNumberFormat="1" applyFont="1" applyFill="1" applyBorder="1" applyAlignment="1">
      <alignment horizontal="right" indent="1"/>
    </xf>
    <xf numFmtId="3" fontId="0" fillId="2" borderId="12" xfId="0" applyNumberFormat="1" applyFont="1" applyFill="1" applyBorder="1" applyAlignment="1">
      <alignment horizontal="right" indent="1"/>
    </xf>
    <xf numFmtId="0" fontId="0" fillId="0" borderId="0" xfId="0" applyNumberFormat="1" applyFont="1" applyAlignment="1">
      <alignment horizontal="right"/>
    </xf>
    <xf numFmtId="0" fontId="0" fillId="3" borderId="12" xfId="0" applyNumberFormat="1" applyFont="1" applyFill="1" applyBorder="1" applyAlignment="1">
      <alignment horizontal="right" indent="1"/>
    </xf>
    <xf numFmtId="0" fontId="0" fillId="3" borderId="12" xfId="0" applyNumberFormat="1" applyFont="1" applyFill="1" applyBorder="1" applyAlignment="1">
      <alignment horizontal="left" indent="1"/>
    </xf>
    <xf numFmtId="164" fontId="0" fillId="3" borderId="12" xfId="0" applyNumberFormat="1" applyFont="1" applyFill="1" applyBorder="1" applyAlignment="1"/>
    <xf numFmtId="165" fontId="0" fillId="3" borderId="12" xfId="0" applyNumberFormat="1" applyFont="1" applyFill="1" applyBorder="1" applyAlignment="1">
      <alignment horizontal="right" indent="1"/>
    </xf>
    <xf numFmtId="3" fontId="0" fillId="3" borderId="12" xfId="0" applyNumberFormat="1" applyFont="1" applyFill="1" applyBorder="1" applyAlignment="1">
      <alignment horizontal="right" indent="1"/>
    </xf>
    <xf numFmtId="0" fontId="0" fillId="0" borderId="13" xfId="0" applyNumberFormat="1" applyFont="1" applyBorder="1" applyAlignment="1"/>
    <xf numFmtId="0" fontId="0" fillId="0" borderId="14" xfId="0" applyNumberFormat="1" applyFont="1" applyBorder="1" applyAlignment="1"/>
    <xf numFmtId="0" fontId="0" fillId="0" borderId="15" xfId="0" applyNumberFormat="1" applyFont="1" applyBorder="1" applyAlignment="1"/>
    <xf numFmtId="0" fontId="0" fillId="0" borderId="16" xfId="0" applyNumberFormat="1" applyFont="1" applyBorder="1" applyAlignment="1"/>
    <xf numFmtId="0" fontId="0" fillId="0" borderId="17" xfId="0" applyNumberFormat="1" applyFont="1" applyBorder="1" applyAlignment="1"/>
    <xf numFmtId="0" fontId="0" fillId="0" borderId="18" xfId="0" applyNumberFormat="1" applyFont="1" applyBorder="1" applyAlignment="1"/>
    <xf numFmtId="0" fontId="0" fillId="0" borderId="19" xfId="0" applyNumberFormat="1" applyFont="1" applyBorder="1" applyAlignment="1"/>
    <xf numFmtId="0" fontId="0" fillId="0" borderId="20" xfId="0" applyNumberFormat="1" applyFont="1" applyBorder="1" applyAlignment="1"/>
    <xf numFmtId="0" fontId="0" fillId="4" borderId="12" xfId="0" applyNumberFormat="1" applyFont="1" applyFill="1" applyBorder="1" applyAlignment="1">
      <alignment horizontal="right" indent="1"/>
    </xf>
    <xf numFmtId="0" fontId="0" fillId="4" borderId="12" xfId="0" applyNumberFormat="1" applyFont="1" applyFill="1" applyBorder="1" applyAlignment="1">
      <alignment horizontal="left" indent="1"/>
    </xf>
    <xf numFmtId="164" fontId="0" fillId="4" borderId="12" xfId="0" applyNumberFormat="1" applyFont="1" applyFill="1" applyBorder="1" applyAlignment="1"/>
    <xf numFmtId="165" fontId="0" fillId="4" borderId="12" xfId="0" applyNumberFormat="1" applyFont="1" applyFill="1" applyBorder="1" applyAlignment="1">
      <alignment horizontal="right" indent="1"/>
    </xf>
    <xf numFmtId="3" fontId="0" fillId="4" borderId="12" xfId="0" applyNumberFormat="1" applyFont="1" applyFill="1" applyBorder="1" applyAlignment="1">
      <alignment horizontal="right" indent="1"/>
    </xf>
    <xf numFmtId="166" fontId="0" fillId="2" borderId="12" xfId="0" applyNumberFormat="1" applyFont="1" applyFill="1" applyBorder="1" applyAlignment="1">
      <alignment horizontal="right" indent="1"/>
    </xf>
    <xf numFmtId="166" fontId="0" fillId="4" borderId="12" xfId="0" applyNumberFormat="1" applyFont="1" applyFill="1" applyBorder="1" applyAlignment="1">
      <alignment horizontal="right" indent="1"/>
    </xf>
    <xf numFmtId="166" fontId="0" fillId="3" borderId="12" xfId="0" applyNumberFormat="1" applyFont="1" applyFill="1" applyBorder="1" applyAlignment="1">
      <alignment horizontal="right" indent="1"/>
    </xf>
    <xf numFmtId="166" fontId="0" fillId="2" borderId="12" xfId="0" applyNumberFormat="1" applyFont="1" applyFill="1" applyBorder="1" applyAlignment="1">
      <alignment horizontal="right" indent="2"/>
    </xf>
    <xf numFmtId="166" fontId="0" fillId="4" borderId="12" xfId="0" applyNumberFormat="1" applyFont="1" applyFill="1" applyBorder="1" applyAlignment="1">
      <alignment horizontal="right" indent="2"/>
    </xf>
    <xf numFmtId="166" fontId="0" fillId="3" borderId="12" xfId="0" applyNumberFormat="1" applyFont="1" applyFill="1" applyBorder="1" applyAlignment="1">
      <alignment horizontal="right" indent="2"/>
    </xf>
    <xf numFmtId="0" fontId="3" fillId="5" borderId="0" xfId="0" applyNumberFormat="1" applyFont="1" applyFill="1" applyAlignment="1">
      <alignment horizontal="left" indent="1"/>
    </xf>
    <xf numFmtId="0" fontId="2" fillId="5" borderId="0" xfId="0" applyNumberFormat="1" applyFont="1" applyFill="1" applyAlignment="1"/>
    <xf numFmtId="0" fontId="1" fillId="6" borderId="9" xfId="0" applyNumberFormat="1" applyFont="1" applyFill="1" applyBorder="1" applyAlignment="1">
      <alignment horizontal="center"/>
    </xf>
    <xf numFmtId="0" fontId="1" fillId="6" borderId="10" xfId="0" applyNumberFormat="1" applyFont="1" applyFill="1" applyBorder="1" applyAlignment="1">
      <alignment horizontal="left" indent="1"/>
    </xf>
    <xf numFmtId="0" fontId="1" fillId="6" borderId="10" xfId="0" applyNumberFormat="1" applyFont="1" applyFill="1" applyBorder="1" applyAlignment="1"/>
    <xf numFmtId="0" fontId="1" fillId="6" borderId="10" xfId="0" applyNumberFormat="1" applyFont="1" applyFill="1" applyBorder="1" applyAlignment="1">
      <alignment horizontal="center"/>
    </xf>
    <xf numFmtId="0" fontId="1" fillId="6" borderId="11" xfId="0" applyNumberFormat="1" applyFont="1" applyFill="1" applyBorder="1" applyAlignment="1">
      <alignment horizontal="center"/>
    </xf>
    <xf numFmtId="0" fontId="4" fillId="5" borderId="10" xfId="0" applyNumberFormat="1" applyFont="1" applyFill="1" applyBorder="1" applyAlignment="1">
      <alignment horizontal="center"/>
    </xf>
    <xf numFmtId="0" fontId="4" fillId="5" borderId="11" xfId="0" applyNumberFormat="1" applyFont="1" applyFill="1" applyBorder="1" applyAlignment="1">
      <alignment horizontal="center"/>
    </xf>
    <xf numFmtId="0" fontId="1" fillId="5" borderId="1" xfId="0" applyNumberFormat="1" applyFont="1" applyFill="1" applyBorder="1" applyAlignment="1">
      <alignment horizontal="right"/>
    </xf>
    <xf numFmtId="0" fontId="1" fillId="5" borderId="3" xfId="0" applyNumberFormat="1" applyFont="1" applyFill="1" applyBorder="1" applyAlignment="1">
      <alignment horizontal="right"/>
    </xf>
    <xf numFmtId="0" fontId="1" fillId="5" borderId="5" xfId="0" applyNumberFormat="1" applyFont="1" applyFill="1" applyBorder="1" applyAlignment="1">
      <alignment horizontal="right"/>
    </xf>
    <xf numFmtId="0" fontId="1" fillId="5" borderId="7" xfId="0" applyNumberFormat="1" applyFont="1" applyFill="1" applyBorder="1" applyAlignment="1"/>
    <xf numFmtId="0" fontId="1" fillId="5" borderId="2" xfId="0" applyNumberFormat="1" applyFont="1" applyFill="1" applyBorder="1" applyAlignment="1"/>
    <xf numFmtId="0" fontId="1" fillId="5" borderId="0" xfId="0" applyNumberFormat="1" applyFont="1" applyFill="1" applyBorder="1" applyAlignment="1"/>
    <xf numFmtId="0" fontId="1" fillId="5" borderId="4" xfId="0" applyNumberFormat="1" applyFont="1" applyFill="1" applyBorder="1" applyAlignment="1"/>
    <xf numFmtId="0" fontId="1" fillId="5" borderId="8" xfId="0" applyNumberFormat="1" applyFont="1" applyFill="1" applyBorder="1" applyAlignment="1"/>
    <xf numFmtId="0" fontId="1" fillId="5" borderId="6" xfId="0" applyNumberFormat="1" applyFont="1" applyFill="1" applyBorder="1" applyAlignment="1"/>
    <xf numFmtId="0" fontId="1" fillId="5" borderId="0" xfId="0" applyNumberFormat="1" applyFont="1" applyFill="1" applyAlignment="1"/>
  </cellXfs>
  <cellStyles count="1">
    <cellStyle name="Standard" xfId="0" builtinId="0"/>
  </cellStyles>
  <dxfs count="3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alignment horizontal="general" vertical="bottom" textRotation="0" wrapText="0" indent="0" justifyLastLine="0" shrinkToFit="0" readingOrder="0"/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'01 Startdiagramm'!$E$4</c:f>
              <c:strCache>
                <c:ptCount val="1"/>
                <c:pt idx="0">
                  <c:v> Beginn</c:v>
                </c:pt>
              </c:strCache>
            </c:strRef>
          </c:tx>
          <c:spPr>
            <a:noFill/>
          </c:spPr>
          <c:invertIfNegative val="0"/>
          <c:cat>
            <c:strRef>
              <c:f>'01 Startdiagramm'!$C$5:$C$13</c:f>
              <c:strCache>
                <c:ptCount val="9"/>
                <c:pt idx="0">
                  <c:v>Erdaushub</c:v>
                </c:pt>
                <c:pt idx="1">
                  <c:v>Keller</c:v>
                </c:pt>
                <c:pt idx="2">
                  <c:v>Rohbau EG + OG</c:v>
                </c:pt>
                <c:pt idx="3">
                  <c:v>Dacharbeiten</c:v>
                </c:pt>
                <c:pt idx="4">
                  <c:v>Fenster</c:v>
                </c:pt>
                <c:pt idx="5">
                  <c:v>Innenausbau I</c:v>
                </c:pt>
                <c:pt idx="6">
                  <c:v>Estrich</c:v>
                </c:pt>
                <c:pt idx="7">
                  <c:v>Innenausbau II</c:v>
                </c:pt>
                <c:pt idx="8">
                  <c:v>Fertiginstallation</c:v>
                </c:pt>
              </c:strCache>
            </c:strRef>
          </c:cat>
          <c:val>
            <c:numRef>
              <c:f>'01 Startdiagramm'!$E$5:$E$13</c:f>
              <c:numCache>
                <c:formatCode>\ ddd* dd/mm/yyyy\ </c:formatCode>
                <c:ptCount val="9"/>
                <c:pt idx="0">
                  <c:v>41071</c:v>
                </c:pt>
                <c:pt idx="1">
                  <c:v>41073</c:v>
                </c:pt>
                <c:pt idx="2">
                  <c:v>41106</c:v>
                </c:pt>
                <c:pt idx="3">
                  <c:v>41130</c:v>
                </c:pt>
                <c:pt idx="4">
                  <c:v>41136</c:v>
                </c:pt>
                <c:pt idx="5">
                  <c:v>41136</c:v>
                </c:pt>
                <c:pt idx="6">
                  <c:v>41156</c:v>
                </c:pt>
                <c:pt idx="7">
                  <c:v>41197</c:v>
                </c:pt>
                <c:pt idx="8">
                  <c:v>41207</c:v>
                </c:pt>
              </c:numCache>
            </c:numRef>
          </c:val>
        </c:ser>
        <c:ser>
          <c:idx val="2"/>
          <c:order val="1"/>
          <c:tx>
            <c:strRef>
              <c:f>'01 Startdiagramm'!$H$4</c:f>
              <c:strCache>
                <c:ptCount val="1"/>
                <c:pt idx="0">
                  <c:v>Plan-KT</c:v>
                </c:pt>
              </c:strCache>
            </c:strRef>
          </c:tx>
          <c:spPr>
            <a:gradFill flip="none" rotWithShape="1">
              <a:gsLst>
                <a:gs pos="0">
                  <a:schemeClr val="bg1">
                    <a:lumMod val="75000"/>
                    <a:shade val="30000"/>
                    <a:satMod val="115000"/>
                  </a:schemeClr>
                </a:gs>
                <a:gs pos="50000">
                  <a:schemeClr val="bg1">
                    <a:lumMod val="75000"/>
                    <a:shade val="67500"/>
                    <a:satMod val="115000"/>
                  </a:schemeClr>
                </a:gs>
                <a:gs pos="100000">
                  <a:schemeClr val="bg1">
                    <a:lumMod val="75000"/>
                    <a:shade val="100000"/>
                    <a:satMod val="115000"/>
                  </a:schemeClr>
                </a:gs>
              </a:gsLst>
              <a:lin ang="5400000" scaled="1"/>
              <a:tileRect/>
            </a:gradFill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strRef>
              <c:f>'01 Startdiagramm'!$C$5:$C$13</c:f>
              <c:strCache>
                <c:ptCount val="9"/>
                <c:pt idx="0">
                  <c:v>Erdaushub</c:v>
                </c:pt>
                <c:pt idx="1">
                  <c:v>Keller</c:v>
                </c:pt>
                <c:pt idx="2">
                  <c:v>Rohbau EG + OG</c:v>
                </c:pt>
                <c:pt idx="3">
                  <c:v>Dacharbeiten</c:v>
                </c:pt>
                <c:pt idx="4">
                  <c:v>Fenster</c:v>
                </c:pt>
                <c:pt idx="5">
                  <c:v>Innenausbau I</c:v>
                </c:pt>
                <c:pt idx="6">
                  <c:v>Estrich</c:v>
                </c:pt>
                <c:pt idx="7">
                  <c:v>Innenausbau II</c:v>
                </c:pt>
                <c:pt idx="8">
                  <c:v>Fertiginstallation</c:v>
                </c:pt>
              </c:strCache>
            </c:strRef>
          </c:cat>
          <c:val>
            <c:numRef>
              <c:f>'01 Startdiagramm'!$M$5:$M$13</c:f>
              <c:numCache>
                <c:formatCode>0\ "KT"</c:formatCode>
                <c:ptCount val="9"/>
                <c:pt idx="0">
                  <c:v>2</c:v>
                </c:pt>
                <c:pt idx="1">
                  <c:v>29</c:v>
                </c:pt>
                <c:pt idx="2">
                  <c:v>17</c:v>
                </c:pt>
                <c:pt idx="3">
                  <c:v>9</c:v>
                </c:pt>
                <c:pt idx="4">
                  <c:v>3</c:v>
                </c:pt>
                <c:pt idx="5">
                  <c:v>13</c:v>
                </c:pt>
                <c:pt idx="6">
                  <c:v>28</c:v>
                </c:pt>
                <c:pt idx="7">
                  <c:v>12</c:v>
                </c:pt>
                <c:pt idx="8">
                  <c:v>2</c:v>
                </c:pt>
              </c:numCache>
            </c:numRef>
          </c:val>
        </c:ser>
        <c:ser>
          <c:idx val="1"/>
          <c:order val="2"/>
          <c:spPr>
            <a:gradFill flip="none" rotWithShape="1">
              <a:gsLst>
                <a:gs pos="0">
                  <a:srgbClr val="92D050">
                    <a:shade val="30000"/>
                    <a:satMod val="115000"/>
                  </a:srgbClr>
                </a:gs>
                <a:gs pos="50000">
                  <a:srgbClr val="92D050">
                    <a:shade val="67500"/>
                    <a:satMod val="115000"/>
                  </a:srgbClr>
                </a:gs>
                <a:gs pos="100000">
                  <a:srgbClr val="92D050">
                    <a:shade val="100000"/>
                    <a:satMod val="115000"/>
                  </a:srgbClr>
                </a:gs>
              </a:gsLst>
              <a:lin ang="5400000" scaled="1"/>
              <a:tileRect/>
            </a:gradFill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strRef>
              <c:f>'01 Startdiagramm'!$C$5:$C$13</c:f>
              <c:strCache>
                <c:ptCount val="9"/>
                <c:pt idx="0">
                  <c:v>Erdaushub</c:v>
                </c:pt>
                <c:pt idx="1">
                  <c:v>Keller</c:v>
                </c:pt>
                <c:pt idx="2">
                  <c:v>Rohbau EG + OG</c:v>
                </c:pt>
                <c:pt idx="3">
                  <c:v>Dacharbeiten</c:v>
                </c:pt>
                <c:pt idx="4">
                  <c:v>Fenster</c:v>
                </c:pt>
                <c:pt idx="5">
                  <c:v>Innenausbau I</c:v>
                </c:pt>
                <c:pt idx="6">
                  <c:v>Estrich</c:v>
                </c:pt>
                <c:pt idx="7">
                  <c:v>Innenausbau II</c:v>
                </c:pt>
                <c:pt idx="8">
                  <c:v>Fertiginstallation</c:v>
                </c:pt>
              </c:strCache>
            </c:strRef>
          </c:cat>
          <c:val>
            <c:numRef>
              <c:f>'01 Startdiagramm'!$N$5:$N$13</c:f>
              <c:numCache>
                <c:formatCode>0\ "KT"</c:formatCode>
                <c:ptCount val="9"/>
                <c:pt idx="0">
                  <c:v>0</c:v>
                </c:pt>
                <c:pt idx="1">
                  <c:v>0</c:v>
                </c:pt>
                <c:pt idx="2">
                  <c:v>7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3"/>
          <c:order val="3"/>
          <c:spPr>
            <a:gradFill flip="none" rotWithShape="1">
              <a:gsLst>
                <a:gs pos="0">
                  <a:srgbClr val="FFC000">
                    <a:shade val="30000"/>
                    <a:satMod val="115000"/>
                  </a:srgbClr>
                </a:gs>
                <a:gs pos="50000">
                  <a:srgbClr val="FFC000">
                    <a:shade val="67500"/>
                    <a:satMod val="115000"/>
                  </a:srgbClr>
                </a:gs>
                <a:gs pos="100000">
                  <a:srgbClr val="FFC000">
                    <a:shade val="100000"/>
                    <a:satMod val="115000"/>
                  </a:srgbClr>
                </a:gs>
              </a:gsLst>
              <a:lin ang="5400000" scaled="1"/>
              <a:tileRect/>
            </a:gradFill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strRef>
              <c:f>'01 Startdiagramm'!$C$5:$C$13</c:f>
              <c:strCache>
                <c:ptCount val="9"/>
                <c:pt idx="0">
                  <c:v>Erdaushub</c:v>
                </c:pt>
                <c:pt idx="1">
                  <c:v>Keller</c:v>
                </c:pt>
                <c:pt idx="2">
                  <c:v>Rohbau EG + OG</c:v>
                </c:pt>
                <c:pt idx="3">
                  <c:v>Dacharbeiten</c:v>
                </c:pt>
                <c:pt idx="4">
                  <c:v>Fenster</c:v>
                </c:pt>
                <c:pt idx="5">
                  <c:v>Innenausbau I</c:v>
                </c:pt>
                <c:pt idx="6">
                  <c:v>Estrich</c:v>
                </c:pt>
                <c:pt idx="7">
                  <c:v>Innenausbau II</c:v>
                </c:pt>
                <c:pt idx="8">
                  <c:v>Fertiginstallation</c:v>
                </c:pt>
              </c:strCache>
            </c:strRef>
          </c:cat>
          <c:val>
            <c:numRef>
              <c:f>'01 Startdiagramm'!$O$5:$O$13</c:f>
              <c:numCache>
                <c:formatCode>0\ "KT"</c:formatCode>
                <c:ptCount val="9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14</c:v>
                </c:pt>
                <c:pt idx="7">
                  <c:v>0</c:v>
                </c:pt>
                <c:pt idx="8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7521408"/>
        <c:axId val="177522944"/>
      </c:barChart>
      <c:catAx>
        <c:axId val="177521408"/>
        <c:scaling>
          <c:orientation val="maxMin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  <a:prstDash val="sysDash"/>
          </a:ln>
        </c:spPr>
        <c:txPr>
          <a:bodyPr/>
          <a:lstStyle/>
          <a:p>
            <a:pPr>
              <a:defRPr sz="1100"/>
            </a:pPr>
            <a:endParaRPr lang="de-DE"/>
          </a:p>
        </c:txPr>
        <c:crossAx val="177522944"/>
        <c:crosses val="autoZero"/>
        <c:auto val="1"/>
        <c:lblAlgn val="ctr"/>
        <c:lblOffset val="0"/>
        <c:noMultiLvlLbl val="0"/>
      </c:catAx>
      <c:valAx>
        <c:axId val="177522944"/>
        <c:scaling>
          <c:orientation val="minMax"/>
          <c:max val="41216"/>
          <c:min val="41061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numFmt formatCode="mmm\ 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  <a:prstDash val="sysDash"/>
          </a:ln>
        </c:spPr>
        <c:txPr>
          <a:bodyPr/>
          <a:lstStyle/>
          <a:p>
            <a:pPr>
              <a:defRPr sz="1100"/>
            </a:pPr>
            <a:endParaRPr lang="de-DE"/>
          </a:p>
        </c:txPr>
        <c:crossAx val="177521408"/>
        <c:crosses val="max"/>
        <c:crossBetween val="between"/>
        <c:majorUnit val="31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chemeClr val="bg1"/>
    </a:solidFill>
    <a:ln>
      <a:solidFill>
        <a:schemeClr val="bg1">
          <a:lumMod val="75000"/>
        </a:schemeClr>
      </a:solidFill>
    </a:ln>
    <a:scene3d>
      <a:camera prst="orthographicFront"/>
      <a:lightRig rig="threePt" dir="t"/>
    </a:scene3d>
  </c:spPr>
  <c:printSettings>
    <c:headerFooter/>
    <c:pageMargins b="0.78740157499999996" l="0.7" r="0.7" t="0.78740157499999996" header="0.3" footer="0.3"/>
    <c:pageSetup paperSize="9" orientation="landscape" verticalDpi="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'06 positioniert'!$L$16</c:f>
              <c:strCache>
                <c:ptCount val="1"/>
                <c:pt idx="0">
                  <c:v>Segment 1</c:v>
                </c:pt>
              </c:strCache>
            </c:strRef>
          </c:tx>
          <c:invertIfNegative val="0"/>
          <c:cat>
            <c:numRef>
              <c:f>'06 positioniert'!$M$15</c:f>
              <c:numCache>
                <c:formatCode>General</c:formatCode>
                <c:ptCount val="1"/>
                <c:pt idx="0">
                  <c:v>4</c:v>
                </c:pt>
              </c:numCache>
            </c:numRef>
          </c:cat>
          <c:val>
            <c:numRef>
              <c:f>'06 positioniert'!$M$16</c:f>
              <c:numCache>
                <c:formatCode>General</c:formatCode>
                <c:ptCount val="1"/>
                <c:pt idx="0">
                  <c:v>60</c:v>
                </c:pt>
              </c:numCache>
            </c:numRef>
          </c:val>
        </c:ser>
        <c:ser>
          <c:idx val="1"/>
          <c:order val="1"/>
          <c:tx>
            <c:strRef>
              <c:f>'06 positioniert'!$L$17</c:f>
              <c:strCache>
                <c:ptCount val="1"/>
                <c:pt idx="0">
                  <c:v>Segment 2</c:v>
                </c:pt>
              </c:strCache>
            </c:strRef>
          </c:tx>
          <c:invertIfNegative val="0"/>
          <c:cat>
            <c:numRef>
              <c:f>'06 positioniert'!$M$15</c:f>
              <c:numCache>
                <c:formatCode>General</c:formatCode>
                <c:ptCount val="1"/>
                <c:pt idx="0">
                  <c:v>4</c:v>
                </c:pt>
              </c:numCache>
            </c:numRef>
          </c:cat>
          <c:val>
            <c:numRef>
              <c:f>'06 positioniert'!$M$17</c:f>
              <c:numCache>
                <c:formatCode>General</c:formatCode>
                <c:ptCount val="1"/>
                <c:pt idx="0">
                  <c:v>21</c:v>
                </c:pt>
              </c:numCache>
            </c:numRef>
          </c:val>
        </c:ser>
        <c:ser>
          <c:idx val="2"/>
          <c:order val="2"/>
          <c:tx>
            <c:strRef>
              <c:f>'06 positioniert'!$L$18</c:f>
              <c:strCache>
                <c:ptCount val="1"/>
                <c:pt idx="0">
                  <c:v>Segment 3</c:v>
                </c:pt>
              </c:strCache>
            </c:strRef>
          </c:tx>
          <c:invertIfNegative val="0"/>
          <c:cat>
            <c:numRef>
              <c:f>'06 positioniert'!$M$15</c:f>
              <c:numCache>
                <c:formatCode>General</c:formatCode>
                <c:ptCount val="1"/>
                <c:pt idx="0">
                  <c:v>4</c:v>
                </c:pt>
              </c:numCache>
            </c:numRef>
          </c:cat>
          <c:val>
            <c:numRef>
              <c:f>'06 positioniert'!$M$18</c:f>
              <c:numCache>
                <c:formatCode>General</c:formatCode>
                <c:ptCount val="1"/>
                <c:pt idx="0">
                  <c:v>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79505792"/>
        <c:axId val="179511680"/>
      </c:barChart>
      <c:catAx>
        <c:axId val="17950579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79511680"/>
        <c:crosses val="autoZero"/>
        <c:auto val="1"/>
        <c:lblAlgn val="ctr"/>
        <c:lblOffset val="100"/>
        <c:noMultiLvlLbl val="0"/>
      </c:catAx>
      <c:valAx>
        <c:axId val="179511680"/>
        <c:scaling>
          <c:orientation val="minMax"/>
          <c:max val="153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179505792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</c:sp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'07 gestreckt'!$E$4</c:f>
              <c:strCache>
                <c:ptCount val="1"/>
                <c:pt idx="0">
                  <c:v> Beginn</c:v>
                </c:pt>
              </c:strCache>
            </c:strRef>
          </c:tx>
          <c:spPr>
            <a:noFill/>
          </c:spPr>
          <c:invertIfNegative val="0"/>
          <c:cat>
            <c:strRef>
              <c:f>'07 gestreckt'!$C$5:$C$13</c:f>
              <c:strCache>
                <c:ptCount val="9"/>
                <c:pt idx="0">
                  <c:v>Erdaushub</c:v>
                </c:pt>
                <c:pt idx="1">
                  <c:v>Keller</c:v>
                </c:pt>
                <c:pt idx="2">
                  <c:v>Rohbau EG + OG</c:v>
                </c:pt>
                <c:pt idx="3">
                  <c:v>Dacharbeiten</c:v>
                </c:pt>
                <c:pt idx="4">
                  <c:v>Fenster</c:v>
                </c:pt>
                <c:pt idx="5">
                  <c:v>Innenausbau I</c:v>
                </c:pt>
                <c:pt idx="6">
                  <c:v>Estrich</c:v>
                </c:pt>
                <c:pt idx="7">
                  <c:v>Innenausbau II</c:v>
                </c:pt>
                <c:pt idx="8">
                  <c:v>Fertiginstallation</c:v>
                </c:pt>
              </c:strCache>
            </c:strRef>
          </c:cat>
          <c:val>
            <c:numRef>
              <c:f>'07 gestreckt'!$E$5:$E$13</c:f>
              <c:numCache>
                <c:formatCode>\ ddd* dd/mm/yyyy\ </c:formatCode>
                <c:ptCount val="9"/>
                <c:pt idx="0">
                  <c:v>41071</c:v>
                </c:pt>
                <c:pt idx="1">
                  <c:v>41073</c:v>
                </c:pt>
                <c:pt idx="2">
                  <c:v>41106</c:v>
                </c:pt>
                <c:pt idx="3">
                  <c:v>41130</c:v>
                </c:pt>
                <c:pt idx="4">
                  <c:v>41136</c:v>
                </c:pt>
                <c:pt idx="5">
                  <c:v>41136</c:v>
                </c:pt>
                <c:pt idx="6">
                  <c:v>41156</c:v>
                </c:pt>
                <c:pt idx="7">
                  <c:v>41197</c:v>
                </c:pt>
                <c:pt idx="8">
                  <c:v>41207</c:v>
                </c:pt>
              </c:numCache>
            </c:numRef>
          </c:val>
        </c:ser>
        <c:ser>
          <c:idx val="2"/>
          <c:order val="1"/>
          <c:spPr>
            <a:gradFill flip="none" rotWithShape="1">
              <a:gsLst>
                <a:gs pos="0">
                  <a:schemeClr val="bg1">
                    <a:lumMod val="75000"/>
                    <a:shade val="30000"/>
                    <a:satMod val="115000"/>
                  </a:schemeClr>
                </a:gs>
                <a:gs pos="50000">
                  <a:schemeClr val="bg1">
                    <a:lumMod val="75000"/>
                    <a:shade val="67500"/>
                    <a:satMod val="115000"/>
                  </a:schemeClr>
                </a:gs>
                <a:gs pos="100000">
                  <a:schemeClr val="bg1">
                    <a:lumMod val="75000"/>
                    <a:shade val="100000"/>
                    <a:satMod val="115000"/>
                  </a:schemeClr>
                </a:gs>
              </a:gsLst>
              <a:lin ang="5400000" scaled="1"/>
              <a:tileRect/>
            </a:gradFill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val>
            <c:numRef>
              <c:f>'07 gestreckt'!$M$5:$M$13</c:f>
              <c:numCache>
                <c:formatCode>0\ "KT"</c:formatCode>
                <c:ptCount val="9"/>
                <c:pt idx="0">
                  <c:v>2</c:v>
                </c:pt>
                <c:pt idx="1">
                  <c:v>29</c:v>
                </c:pt>
                <c:pt idx="2">
                  <c:v>17</c:v>
                </c:pt>
                <c:pt idx="3">
                  <c:v>9</c:v>
                </c:pt>
                <c:pt idx="4">
                  <c:v>3</c:v>
                </c:pt>
                <c:pt idx="5">
                  <c:v>13</c:v>
                </c:pt>
                <c:pt idx="6">
                  <c:v>28</c:v>
                </c:pt>
                <c:pt idx="7">
                  <c:v>12</c:v>
                </c:pt>
                <c:pt idx="8">
                  <c:v>2</c:v>
                </c:pt>
              </c:numCache>
            </c:numRef>
          </c:val>
        </c:ser>
        <c:ser>
          <c:idx val="3"/>
          <c:order val="2"/>
          <c:tx>
            <c:v>Früher fertig</c:v>
          </c:tx>
          <c:spPr>
            <a:gradFill flip="none" rotWithShape="1">
              <a:gsLst>
                <a:gs pos="0">
                  <a:srgbClr val="92D050">
                    <a:shade val="30000"/>
                    <a:satMod val="115000"/>
                  </a:srgbClr>
                </a:gs>
                <a:gs pos="50000">
                  <a:srgbClr val="92D050">
                    <a:shade val="67500"/>
                    <a:satMod val="115000"/>
                  </a:srgbClr>
                </a:gs>
                <a:gs pos="100000">
                  <a:srgbClr val="92D050">
                    <a:shade val="100000"/>
                    <a:satMod val="115000"/>
                  </a:srgbClr>
                </a:gs>
              </a:gsLst>
              <a:lin ang="5400000" scaled="1"/>
              <a:tileRect/>
            </a:gradFill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val>
            <c:numRef>
              <c:f>'07 gestreckt'!$N$5:$N$13</c:f>
              <c:numCache>
                <c:formatCode>0\ "KT"</c:formatCode>
                <c:ptCount val="9"/>
                <c:pt idx="0">
                  <c:v>0</c:v>
                </c:pt>
                <c:pt idx="1">
                  <c:v>0</c:v>
                </c:pt>
                <c:pt idx="2">
                  <c:v>7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4"/>
          <c:order val="3"/>
          <c:tx>
            <c:v>Später fertig</c:v>
          </c:tx>
          <c:spPr>
            <a:gradFill flip="none" rotWithShape="1">
              <a:gsLst>
                <a:gs pos="0">
                  <a:srgbClr val="FFC000">
                    <a:shade val="30000"/>
                    <a:satMod val="115000"/>
                  </a:srgbClr>
                </a:gs>
                <a:gs pos="50000">
                  <a:srgbClr val="FFC000">
                    <a:shade val="67500"/>
                    <a:satMod val="115000"/>
                  </a:srgbClr>
                </a:gs>
                <a:gs pos="100000">
                  <a:srgbClr val="FFC000">
                    <a:shade val="100000"/>
                    <a:satMod val="115000"/>
                  </a:srgbClr>
                </a:gs>
              </a:gsLst>
              <a:lin ang="5400000" scaled="1"/>
              <a:tileRect/>
            </a:gradFill>
            <a:ln w="3175"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val>
            <c:numRef>
              <c:f>'07 gestreckt'!$O$5:$O$13</c:f>
              <c:numCache>
                <c:formatCode>0\ "KT"</c:formatCode>
                <c:ptCount val="9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14</c:v>
                </c:pt>
                <c:pt idx="7">
                  <c:v>0</c:v>
                </c:pt>
                <c:pt idx="8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9481216"/>
        <c:axId val="179487104"/>
      </c:barChart>
      <c:catAx>
        <c:axId val="179481216"/>
        <c:scaling>
          <c:orientation val="maxMin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  <a:prstDash val="sysDash"/>
          </a:ln>
        </c:spPr>
        <c:txPr>
          <a:bodyPr/>
          <a:lstStyle/>
          <a:p>
            <a:pPr>
              <a:defRPr sz="1100"/>
            </a:pPr>
            <a:endParaRPr lang="de-DE"/>
          </a:p>
        </c:txPr>
        <c:crossAx val="179487104"/>
        <c:crosses val="autoZero"/>
        <c:auto val="1"/>
        <c:lblAlgn val="ctr"/>
        <c:lblOffset val="0"/>
        <c:noMultiLvlLbl val="0"/>
      </c:catAx>
      <c:valAx>
        <c:axId val="179487104"/>
        <c:scaling>
          <c:orientation val="minMax"/>
          <c:max val="41216"/>
          <c:min val="41061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numFmt formatCode="mmm\ 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  <a:prstDash val="sysDash"/>
          </a:ln>
        </c:spPr>
        <c:txPr>
          <a:bodyPr/>
          <a:lstStyle/>
          <a:p>
            <a:pPr>
              <a:defRPr sz="1100"/>
            </a:pPr>
            <a:endParaRPr lang="de-DE"/>
          </a:p>
        </c:txPr>
        <c:crossAx val="179481216"/>
        <c:crosses val="max"/>
        <c:crossBetween val="between"/>
        <c:majorUnit val="31"/>
      </c:valAx>
      <c:spPr>
        <a:noFill/>
      </c:spPr>
    </c:plotArea>
    <c:plotVisOnly val="1"/>
    <c:dispBlanksAs val="gap"/>
    <c:showDLblsOverMax val="0"/>
  </c:chart>
  <c:spPr>
    <a:solidFill>
      <a:schemeClr val="bg1"/>
    </a:solidFill>
    <a:ln w="9525">
      <a:solidFill>
        <a:schemeClr val="bg1">
          <a:lumMod val="75000"/>
        </a:schemeClr>
      </a:solidFill>
    </a:ln>
    <a:scene3d>
      <a:camera prst="orthographicFront"/>
      <a:lightRig rig="threePt" dir="t"/>
    </a:scene3d>
  </c:spPr>
  <c:printSettings>
    <c:headerFooter/>
    <c:pageMargins b="0.78740157499999996" l="0.7" r="0.7" t="0.78740157499999996" header="0.3" footer="0.3"/>
    <c:pageSetup paperSize="9" orientation="landscape" verticalDpi="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'07 gestreckt'!$L$16</c:f>
              <c:strCache>
                <c:ptCount val="1"/>
                <c:pt idx="0">
                  <c:v>Segment 1</c:v>
                </c:pt>
              </c:strCache>
            </c:strRef>
          </c:tx>
          <c:invertIfNegative val="0"/>
          <c:cat>
            <c:numRef>
              <c:f>'07 gestreckt'!$M$15</c:f>
              <c:numCache>
                <c:formatCode>General</c:formatCode>
                <c:ptCount val="1"/>
                <c:pt idx="0">
                  <c:v>4</c:v>
                </c:pt>
              </c:numCache>
            </c:numRef>
          </c:cat>
          <c:val>
            <c:numRef>
              <c:f>'07 gestreckt'!$M$16</c:f>
              <c:numCache>
                <c:formatCode>General</c:formatCode>
                <c:ptCount val="1"/>
                <c:pt idx="0">
                  <c:v>60</c:v>
                </c:pt>
              </c:numCache>
            </c:numRef>
          </c:val>
        </c:ser>
        <c:ser>
          <c:idx val="1"/>
          <c:order val="1"/>
          <c:tx>
            <c:strRef>
              <c:f>'07 gestreckt'!$L$17</c:f>
              <c:strCache>
                <c:ptCount val="1"/>
                <c:pt idx="0">
                  <c:v>Segment 2</c:v>
                </c:pt>
              </c:strCache>
            </c:strRef>
          </c:tx>
          <c:invertIfNegative val="0"/>
          <c:cat>
            <c:numRef>
              <c:f>'07 gestreckt'!$M$15</c:f>
              <c:numCache>
                <c:formatCode>General</c:formatCode>
                <c:ptCount val="1"/>
                <c:pt idx="0">
                  <c:v>4</c:v>
                </c:pt>
              </c:numCache>
            </c:numRef>
          </c:cat>
          <c:val>
            <c:numRef>
              <c:f>'07 gestreckt'!$M$17</c:f>
              <c:numCache>
                <c:formatCode>General</c:formatCode>
                <c:ptCount val="1"/>
                <c:pt idx="0">
                  <c:v>21</c:v>
                </c:pt>
              </c:numCache>
            </c:numRef>
          </c:val>
        </c:ser>
        <c:ser>
          <c:idx val="2"/>
          <c:order val="2"/>
          <c:tx>
            <c:strRef>
              <c:f>'07 gestreckt'!$L$18</c:f>
              <c:strCache>
                <c:ptCount val="1"/>
                <c:pt idx="0">
                  <c:v>Segment 3</c:v>
                </c:pt>
              </c:strCache>
            </c:strRef>
          </c:tx>
          <c:invertIfNegative val="0"/>
          <c:cat>
            <c:numRef>
              <c:f>'07 gestreckt'!$M$15</c:f>
              <c:numCache>
                <c:formatCode>General</c:formatCode>
                <c:ptCount val="1"/>
                <c:pt idx="0">
                  <c:v>4</c:v>
                </c:pt>
              </c:numCache>
            </c:numRef>
          </c:cat>
          <c:val>
            <c:numRef>
              <c:f>'07 gestreckt'!$M$18</c:f>
              <c:numCache>
                <c:formatCode>General</c:formatCode>
                <c:ptCount val="1"/>
                <c:pt idx="0">
                  <c:v>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79557504"/>
        <c:axId val="179559040"/>
      </c:barChart>
      <c:catAx>
        <c:axId val="17955750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79559040"/>
        <c:crosses val="autoZero"/>
        <c:auto val="1"/>
        <c:lblAlgn val="ctr"/>
        <c:lblOffset val="100"/>
        <c:noMultiLvlLbl val="0"/>
      </c:catAx>
      <c:valAx>
        <c:axId val="179559040"/>
        <c:scaling>
          <c:orientation val="minMax"/>
          <c:max val="153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179557504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</c:sp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'08 Rahmen'!$E$4</c:f>
              <c:strCache>
                <c:ptCount val="1"/>
                <c:pt idx="0">
                  <c:v> Beginn</c:v>
                </c:pt>
              </c:strCache>
            </c:strRef>
          </c:tx>
          <c:spPr>
            <a:noFill/>
          </c:spPr>
          <c:invertIfNegative val="0"/>
          <c:cat>
            <c:strRef>
              <c:f>'08 Rahmen'!$C$5:$C$13</c:f>
              <c:strCache>
                <c:ptCount val="9"/>
                <c:pt idx="0">
                  <c:v>Erdaushub</c:v>
                </c:pt>
                <c:pt idx="1">
                  <c:v>Keller</c:v>
                </c:pt>
                <c:pt idx="2">
                  <c:v>Rohbau EG + OG</c:v>
                </c:pt>
                <c:pt idx="3">
                  <c:v>Dacharbeiten</c:v>
                </c:pt>
                <c:pt idx="4">
                  <c:v>Fenster</c:v>
                </c:pt>
                <c:pt idx="5">
                  <c:v>Innenausbau I</c:v>
                </c:pt>
                <c:pt idx="6">
                  <c:v>Estrich</c:v>
                </c:pt>
                <c:pt idx="7">
                  <c:v>Innenausbau II</c:v>
                </c:pt>
                <c:pt idx="8">
                  <c:v>Fertiginstallation</c:v>
                </c:pt>
              </c:strCache>
            </c:strRef>
          </c:cat>
          <c:val>
            <c:numRef>
              <c:f>'08 Rahmen'!$E$5:$E$13</c:f>
              <c:numCache>
                <c:formatCode>\ ddd* dd/mm/yyyy\ </c:formatCode>
                <c:ptCount val="9"/>
                <c:pt idx="0">
                  <c:v>41071</c:v>
                </c:pt>
                <c:pt idx="1">
                  <c:v>41073</c:v>
                </c:pt>
                <c:pt idx="2">
                  <c:v>41106</c:v>
                </c:pt>
                <c:pt idx="3">
                  <c:v>41130</c:v>
                </c:pt>
                <c:pt idx="4">
                  <c:v>41136</c:v>
                </c:pt>
                <c:pt idx="5">
                  <c:v>41136</c:v>
                </c:pt>
                <c:pt idx="6">
                  <c:v>41156</c:v>
                </c:pt>
                <c:pt idx="7">
                  <c:v>41197</c:v>
                </c:pt>
                <c:pt idx="8">
                  <c:v>41207</c:v>
                </c:pt>
              </c:numCache>
            </c:numRef>
          </c:val>
        </c:ser>
        <c:ser>
          <c:idx val="2"/>
          <c:order val="1"/>
          <c:spPr>
            <a:gradFill flip="none" rotWithShape="1">
              <a:gsLst>
                <a:gs pos="0">
                  <a:schemeClr val="bg1">
                    <a:lumMod val="75000"/>
                    <a:shade val="30000"/>
                    <a:satMod val="115000"/>
                  </a:schemeClr>
                </a:gs>
                <a:gs pos="50000">
                  <a:schemeClr val="bg1">
                    <a:lumMod val="75000"/>
                    <a:shade val="67500"/>
                    <a:satMod val="115000"/>
                  </a:schemeClr>
                </a:gs>
                <a:gs pos="100000">
                  <a:schemeClr val="bg1">
                    <a:lumMod val="75000"/>
                    <a:shade val="100000"/>
                    <a:satMod val="115000"/>
                  </a:schemeClr>
                </a:gs>
              </a:gsLst>
              <a:lin ang="5400000" scaled="1"/>
              <a:tileRect/>
            </a:gradFill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val>
            <c:numRef>
              <c:f>'08 Rahmen'!$M$5:$M$13</c:f>
              <c:numCache>
                <c:formatCode>0\ "KT"</c:formatCode>
                <c:ptCount val="9"/>
                <c:pt idx="0">
                  <c:v>2</c:v>
                </c:pt>
                <c:pt idx="1">
                  <c:v>29</c:v>
                </c:pt>
                <c:pt idx="2">
                  <c:v>17</c:v>
                </c:pt>
                <c:pt idx="3">
                  <c:v>9</c:v>
                </c:pt>
                <c:pt idx="4">
                  <c:v>3</c:v>
                </c:pt>
                <c:pt idx="5">
                  <c:v>13</c:v>
                </c:pt>
                <c:pt idx="6">
                  <c:v>28</c:v>
                </c:pt>
                <c:pt idx="7">
                  <c:v>12</c:v>
                </c:pt>
                <c:pt idx="8">
                  <c:v>2</c:v>
                </c:pt>
              </c:numCache>
            </c:numRef>
          </c:val>
        </c:ser>
        <c:ser>
          <c:idx val="3"/>
          <c:order val="2"/>
          <c:tx>
            <c:v>Früher fertig</c:v>
          </c:tx>
          <c:spPr>
            <a:gradFill flip="none" rotWithShape="1">
              <a:gsLst>
                <a:gs pos="0">
                  <a:srgbClr val="92D050">
                    <a:shade val="30000"/>
                    <a:satMod val="115000"/>
                  </a:srgbClr>
                </a:gs>
                <a:gs pos="50000">
                  <a:srgbClr val="92D050">
                    <a:shade val="67500"/>
                    <a:satMod val="115000"/>
                  </a:srgbClr>
                </a:gs>
                <a:gs pos="100000">
                  <a:srgbClr val="92D050">
                    <a:shade val="100000"/>
                    <a:satMod val="115000"/>
                  </a:srgbClr>
                </a:gs>
              </a:gsLst>
              <a:lin ang="5400000" scaled="1"/>
              <a:tileRect/>
            </a:gradFill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val>
            <c:numRef>
              <c:f>'08 Rahmen'!$N$5:$N$13</c:f>
              <c:numCache>
                <c:formatCode>0\ "KT"</c:formatCode>
                <c:ptCount val="9"/>
                <c:pt idx="0">
                  <c:v>0</c:v>
                </c:pt>
                <c:pt idx="1">
                  <c:v>0</c:v>
                </c:pt>
                <c:pt idx="2">
                  <c:v>7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4"/>
          <c:order val="3"/>
          <c:tx>
            <c:v>Später fertig</c:v>
          </c:tx>
          <c:spPr>
            <a:gradFill flip="none" rotWithShape="1">
              <a:gsLst>
                <a:gs pos="0">
                  <a:srgbClr val="FFC000">
                    <a:shade val="30000"/>
                    <a:satMod val="115000"/>
                  </a:srgbClr>
                </a:gs>
                <a:gs pos="50000">
                  <a:srgbClr val="FFC000">
                    <a:shade val="67500"/>
                    <a:satMod val="115000"/>
                  </a:srgbClr>
                </a:gs>
                <a:gs pos="100000">
                  <a:srgbClr val="FFC000">
                    <a:shade val="100000"/>
                    <a:satMod val="115000"/>
                  </a:srgbClr>
                </a:gs>
              </a:gsLst>
              <a:lin ang="5400000" scaled="1"/>
              <a:tileRect/>
            </a:gradFill>
            <a:ln w="3175"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val>
            <c:numRef>
              <c:f>'08 Rahmen'!$O$5:$O$13</c:f>
              <c:numCache>
                <c:formatCode>0\ "KT"</c:formatCode>
                <c:ptCount val="9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14</c:v>
                </c:pt>
                <c:pt idx="7">
                  <c:v>0</c:v>
                </c:pt>
                <c:pt idx="8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9913856"/>
        <c:axId val="179915392"/>
      </c:barChart>
      <c:catAx>
        <c:axId val="179913856"/>
        <c:scaling>
          <c:orientation val="maxMin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  <a:prstDash val="sysDash"/>
          </a:ln>
        </c:spPr>
        <c:txPr>
          <a:bodyPr/>
          <a:lstStyle/>
          <a:p>
            <a:pPr>
              <a:defRPr sz="1100"/>
            </a:pPr>
            <a:endParaRPr lang="de-DE"/>
          </a:p>
        </c:txPr>
        <c:crossAx val="179915392"/>
        <c:crosses val="autoZero"/>
        <c:auto val="1"/>
        <c:lblAlgn val="ctr"/>
        <c:lblOffset val="0"/>
        <c:noMultiLvlLbl val="0"/>
      </c:catAx>
      <c:valAx>
        <c:axId val="179915392"/>
        <c:scaling>
          <c:orientation val="minMax"/>
          <c:max val="41216"/>
          <c:min val="41061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numFmt formatCode="mmm\ 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  <a:prstDash val="sysDash"/>
          </a:ln>
        </c:spPr>
        <c:txPr>
          <a:bodyPr/>
          <a:lstStyle/>
          <a:p>
            <a:pPr>
              <a:defRPr sz="1100"/>
            </a:pPr>
            <a:endParaRPr lang="de-DE"/>
          </a:p>
        </c:txPr>
        <c:crossAx val="179913856"/>
        <c:crosses val="max"/>
        <c:crossBetween val="between"/>
        <c:majorUnit val="31"/>
      </c:valAx>
      <c:spPr>
        <a:noFill/>
      </c:spPr>
    </c:plotArea>
    <c:plotVisOnly val="1"/>
    <c:dispBlanksAs val="gap"/>
    <c:showDLblsOverMax val="0"/>
  </c:chart>
  <c:spPr>
    <a:solidFill>
      <a:schemeClr val="bg1"/>
    </a:solidFill>
    <a:ln w="9525">
      <a:solidFill>
        <a:schemeClr val="bg1">
          <a:lumMod val="75000"/>
        </a:schemeClr>
      </a:solidFill>
    </a:ln>
    <a:scene3d>
      <a:camera prst="orthographicFront"/>
      <a:lightRig rig="threePt" dir="t"/>
    </a:scene3d>
  </c:spPr>
  <c:printSettings>
    <c:headerFooter/>
    <c:pageMargins b="0.78740157499999996" l="0.7" r="0.7" t="0.78740157499999996" header="0.3" footer="0.3"/>
    <c:pageSetup paperSize="9" orientation="landscape" verticalDpi="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'08 Rahmen'!$L$16</c:f>
              <c:strCache>
                <c:ptCount val="1"/>
                <c:pt idx="0">
                  <c:v>Segment 1</c:v>
                </c:pt>
              </c:strCache>
            </c:strRef>
          </c:tx>
          <c:spPr>
            <a:noFill/>
          </c:spPr>
          <c:invertIfNegative val="0"/>
          <c:dPt>
            <c:idx val="0"/>
            <c:invertIfNegative val="0"/>
            <c:bubble3D val="0"/>
          </c:dPt>
          <c:cat>
            <c:numRef>
              <c:f>'08 Rahmen'!$M$15</c:f>
              <c:numCache>
                <c:formatCode>General</c:formatCode>
                <c:ptCount val="1"/>
                <c:pt idx="0">
                  <c:v>4</c:v>
                </c:pt>
              </c:numCache>
            </c:numRef>
          </c:cat>
          <c:val>
            <c:numRef>
              <c:f>'08 Rahmen'!$M$16</c:f>
              <c:numCache>
                <c:formatCode>General</c:formatCode>
                <c:ptCount val="1"/>
                <c:pt idx="0">
                  <c:v>60</c:v>
                </c:pt>
              </c:numCache>
            </c:numRef>
          </c:val>
        </c:ser>
        <c:ser>
          <c:idx val="1"/>
          <c:order val="1"/>
          <c:tx>
            <c:strRef>
              <c:f>'08 Rahmen'!$L$17</c:f>
              <c:strCache>
                <c:ptCount val="1"/>
                <c:pt idx="0">
                  <c:v>Segment 2</c:v>
                </c:pt>
              </c:strCache>
            </c:strRef>
          </c:tx>
          <c:spPr>
            <a:noFill/>
            <a:ln w="44450">
              <a:solidFill>
                <a:srgbClr val="C00000"/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Pt>
            <c:idx val="0"/>
            <c:invertIfNegative val="0"/>
            <c:bubble3D val="0"/>
          </c:dPt>
          <c:cat>
            <c:numRef>
              <c:f>'08 Rahmen'!$M$15</c:f>
              <c:numCache>
                <c:formatCode>General</c:formatCode>
                <c:ptCount val="1"/>
                <c:pt idx="0">
                  <c:v>4</c:v>
                </c:pt>
              </c:numCache>
            </c:numRef>
          </c:cat>
          <c:val>
            <c:numRef>
              <c:f>'08 Rahmen'!$M$17</c:f>
              <c:numCache>
                <c:formatCode>General</c:formatCode>
                <c:ptCount val="1"/>
                <c:pt idx="0">
                  <c:v>21</c:v>
                </c:pt>
              </c:numCache>
            </c:numRef>
          </c:val>
        </c:ser>
        <c:ser>
          <c:idx val="2"/>
          <c:order val="2"/>
          <c:tx>
            <c:strRef>
              <c:f>'08 Rahmen'!$L$18</c:f>
              <c:strCache>
                <c:ptCount val="1"/>
                <c:pt idx="0">
                  <c:v>Segment 3</c:v>
                </c:pt>
              </c:strCache>
            </c:strRef>
          </c:tx>
          <c:spPr>
            <a:noFill/>
          </c:spPr>
          <c:invertIfNegative val="0"/>
          <c:cat>
            <c:numRef>
              <c:f>'08 Rahmen'!$M$15</c:f>
              <c:numCache>
                <c:formatCode>General</c:formatCode>
                <c:ptCount val="1"/>
                <c:pt idx="0">
                  <c:v>4</c:v>
                </c:pt>
              </c:numCache>
            </c:numRef>
          </c:cat>
          <c:val>
            <c:numRef>
              <c:f>'08 Rahmen'!$M$18</c:f>
              <c:numCache>
                <c:formatCode>General</c:formatCode>
                <c:ptCount val="1"/>
                <c:pt idx="0">
                  <c:v>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78605440"/>
        <c:axId val="178615424"/>
      </c:barChart>
      <c:catAx>
        <c:axId val="17860544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78615424"/>
        <c:crosses val="autoZero"/>
        <c:auto val="1"/>
        <c:lblAlgn val="ctr"/>
        <c:lblOffset val="100"/>
        <c:noMultiLvlLbl val="0"/>
      </c:catAx>
      <c:valAx>
        <c:axId val="178615424"/>
        <c:scaling>
          <c:orientation val="minMax"/>
          <c:max val="153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178605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'09 Lösung'!$E$4</c:f>
              <c:strCache>
                <c:ptCount val="1"/>
                <c:pt idx="0">
                  <c:v> Beginn</c:v>
                </c:pt>
              </c:strCache>
            </c:strRef>
          </c:tx>
          <c:spPr>
            <a:noFill/>
          </c:spPr>
          <c:invertIfNegative val="0"/>
          <c:cat>
            <c:strRef>
              <c:f>'09 Lösung'!$C$5:$C$13</c:f>
              <c:strCache>
                <c:ptCount val="9"/>
                <c:pt idx="0">
                  <c:v>Erdaushub</c:v>
                </c:pt>
                <c:pt idx="1">
                  <c:v>Keller</c:v>
                </c:pt>
                <c:pt idx="2">
                  <c:v>Rohbau EG + OG</c:v>
                </c:pt>
                <c:pt idx="3">
                  <c:v>Dacharbeiten</c:v>
                </c:pt>
                <c:pt idx="4">
                  <c:v>Fenster</c:v>
                </c:pt>
                <c:pt idx="5">
                  <c:v>Innenausbau I</c:v>
                </c:pt>
                <c:pt idx="6">
                  <c:v>Estrich</c:v>
                </c:pt>
                <c:pt idx="7">
                  <c:v>Innenausbau II</c:v>
                </c:pt>
                <c:pt idx="8">
                  <c:v>Fertiginstallation</c:v>
                </c:pt>
              </c:strCache>
            </c:strRef>
          </c:cat>
          <c:val>
            <c:numRef>
              <c:f>'09 Lösung'!$E$5:$E$13</c:f>
              <c:numCache>
                <c:formatCode>\ ddd* dd/mm/yyyy\ </c:formatCode>
                <c:ptCount val="9"/>
                <c:pt idx="0">
                  <c:v>41071</c:v>
                </c:pt>
                <c:pt idx="1">
                  <c:v>41073</c:v>
                </c:pt>
                <c:pt idx="2">
                  <c:v>41106</c:v>
                </c:pt>
                <c:pt idx="3">
                  <c:v>41130</c:v>
                </c:pt>
                <c:pt idx="4">
                  <c:v>41136</c:v>
                </c:pt>
                <c:pt idx="5">
                  <c:v>41136</c:v>
                </c:pt>
                <c:pt idx="6">
                  <c:v>41156</c:v>
                </c:pt>
                <c:pt idx="7">
                  <c:v>41197</c:v>
                </c:pt>
                <c:pt idx="8">
                  <c:v>41207</c:v>
                </c:pt>
              </c:numCache>
            </c:numRef>
          </c:val>
        </c:ser>
        <c:ser>
          <c:idx val="2"/>
          <c:order val="1"/>
          <c:spPr>
            <a:gradFill flip="none" rotWithShape="1">
              <a:gsLst>
                <a:gs pos="0">
                  <a:schemeClr val="bg1">
                    <a:lumMod val="75000"/>
                    <a:shade val="30000"/>
                    <a:satMod val="115000"/>
                  </a:schemeClr>
                </a:gs>
                <a:gs pos="50000">
                  <a:schemeClr val="bg1">
                    <a:lumMod val="75000"/>
                    <a:shade val="67500"/>
                    <a:satMod val="115000"/>
                  </a:schemeClr>
                </a:gs>
                <a:gs pos="100000">
                  <a:schemeClr val="bg1">
                    <a:lumMod val="75000"/>
                    <a:shade val="100000"/>
                    <a:satMod val="115000"/>
                  </a:schemeClr>
                </a:gs>
              </a:gsLst>
              <a:lin ang="5400000" scaled="1"/>
              <a:tileRect/>
            </a:gradFill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val>
            <c:numRef>
              <c:f>'09 Lösung'!$M$5:$M$13</c:f>
              <c:numCache>
                <c:formatCode>0\ "KT"</c:formatCode>
                <c:ptCount val="9"/>
                <c:pt idx="0">
                  <c:v>2</c:v>
                </c:pt>
                <c:pt idx="1">
                  <c:v>29</c:v>
                </c:pt>
                <c:pt idx="2">
                  <c:v>17</c:v>
                </c:pt>
                <c:pt idx="3">
                  <c:v>9</c:v>
                </c:pt>
                <c:pt idx="4">
                  <c:v>3</c:v>
                </c:pt>
                <c:pt idx="5">
                  <c:v>13</c:v>
                </c:pt>
                <c:pt idx="6">
                  <c:v>28</c:v>
                </c:pt>
                <c:pt idx="7">
                  <c:v>12</c:v>
                </c:pt>
                <c:pt idx="8">
                  <c:v>2</c:v>
                </c:pt>
              </c:numCache>
            </c:numRef>
          </c:val>
        </c:ser>
        <c:ser>
          <c:idx val="3"/>
          <c:order val="2"/>
          <c:tx>
            <c:v>Früher fertig</c:v>
          </c:tx>
          <c:spPr>
            <a:gradFill flip="none" rotWithShape="1">
              <a:gsLst>
                <a:gs pos="0">
                  <a:srgbClr val="92D050">
                    <a:shade val="30000"/>
                    <a:satMod val="115000"/>
                  </a:srgbClr>
                </a:gs>
                <a:gs pos="50000">
                  <a:srgbClr val="92D050">
                    <a:shade val="67500"/>
                    <a:satMod val="115000"/>
                  </a:srgbClr>
                </a:gs>
                <a:gs pos="100000">
                  <a:srgbClr val="92D050">
                    <a:shade val="100000"/>
                    <a:satMod val="115000"/>
                  </a:srgbClr>
                </a:gs>
              </a:gsLst>
              <a:lin ang="5400000" scaled="1"/>
              <a:tileRect/>
            </a:gradFill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val>
            <c:numRef>
              <c:f>'09 Lösung'!$N$5:$N$13</c:f>
              <c:numCache>
                <c:formatCode>0\ "KT"</c:formatCode>
                <c:ptCount val="9"/>
                <c:pt idx="0">
                  <c:v>0</c:v>
                </c:pt>
                <c:pt idx="1">
                  <c:v>0</c:v>
                </c:pt>
                <c:pt idx="2">
                  <c:v>7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4"/>
          <c:order val="3"/>
          <c:tx>
            <c:v>Später fertig</c:v>
          </c:tx>
          <c:spPr>
            <a:gradFill flip="none" rotWithShape="1">
              <a:gsLst>
                <a:gs pos="0">
                  <a:srgbClr val="FFC000">
                    <a:shade val="30000"/>
                    <a:satMod val="115000"/>
                  </a:srgbClr>
                </a:gs>
                <a:gs pos="50000">
                  <a:srgbClr val="FFC000">
                    <a:shade val="67500"/>
                    <a:satMod val="115000"/>
                  </a:srgbClr>
                </a:gs>
                <a:gs pos="100000">
                  <a:srgbClr val="FFC000">
                    <a:shade val="100000"/>
                    <a:satMod val="115000"/>
                  </a:srgbClr>
                </a:gs>
              </a:gsLst>
              <a:lin ang="5400000" scaled="1"/>
              <a:tileRect/>
            </a:gradFill>
            <a:ln w="3175"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val>
            <c:numRef>
              <c:f>'09 Lösung'!$O$5:$O$13</c:f>
              <c:numCache>
                <c:formatCode>0\ "KT"</c:formatCode>
                <c:ptCount val="9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14</c:v>
                </c:pt>
                <c:pt idx="7">
                  <c:v>0</c:v>
                </c:pt>
                <c:pt idx="8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9830144"/>
        <c:axId val="180098176"/>
      </c:barChart>
      <c:catAx>
        <c:axId val="179830144"/>
        <c:scaling>
          <c:orientation val="maxMin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  <a:prstDash val="sysDash"/>
          </a:ln>
        </c:spPr>
        <c:txPr>
          <a:bodyPr/>
          <a:lstStyle/>
          <a:p>
            <a:pPr>
              <a:defRPr sz="1100"/>
            </a:pPr>
            <a:endParaRPr lang="de-DE"/>
          </a:p>
        </c:txPr>
        <c:crossAx val="180098176"/>
        <c:crosses val="autoZero"/>
        <c:auto val="1"/>
        <c:lblAlgn val="ctr"/>
        <c:lblOffset val="0"/>
        <c:noMultiLvlLbl val="0"/>
      </c:catAx>
      <c:valAx>
        <c:axId val="180098176"/>
        <c:scaling>
          <c:orientation val="minMax"/>
          <c:max val="41216"/>
          <c:min val="41061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numFmt formatCode="mmm\ 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  <a:prstDash val="sysDash"/>
          </a:ln>
        </c:spPr>
        <c:txPr>
          <a:bodyPr/>
          <a:lstStyle/>
          <a:p>
            <a:pPr>
              <a:defRPr sz="1100"/>
            </a:pPr>
            <a:endParaRPr lang="de-DE"/>
          </a:p>
        </c:txPr>
        <c:crossAx val="179830144"/>
        <c:crosses val="max"/>
        <c:crossBetween val="between"/>
        <c:majorUnit val="31"/>
      </c:valAx>
      <c:spPr>
        <a:noFill/>
      </c:spPr>
    </c:plotArea>
    <c:plotVisOnly val="0"/>
    <c:dispBlanksAs val="gap"/>
    <c:showDLblsOverMax val="0"/>
  </c:chart>
  <c:spPr>
    <a:solidFill>
      <a:schemeClr val="bg1"/>
    </a:solidFill>
    <a:ln w="9525">
      <a:solidFill>
        <a:schemeClr val="bg1">
          <a:lumMod val="75000"/>
        </a:schemeClr>
      </a:solidFill>
    </a:ln>
    <a:scene3d>
      <a:camera prst="orthographicFront"/>
      <a:lightRig rig="threePt" dir="t"/>
    </a:scene3d>
  </c:spPr>
  <c:printSettings>
    <c:headerFooter/>
    <c:pageMargins b="0.78740157499999996" l="0.7" r="0.7" t="0.78740157499999996" header="0.3" footer="0.3"/>
    <c:pageSetup paperSize="9" orientation="landscape" verticalDpi="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'09 Lösung'!$L$16</c:f>
              <c:strCache>
                <c:ptCount val="1"/>
                <c:pt idx="0">
                  <c:v>Segment 1</c:v>
                </c:pt>
              </c:strCache>
            </c:strRef>
          </c:tx>
          <c:spPr>
            <a:noFill/>
          </c:spPr>
          <c:invertIfNegative val="0"/>
          <c:dPt>
            <c:idx val="0"/>
            <c:invertIfNegative val="0"/>
            <c:bubble3D val="0"/>
          </c:dPt>
          <c:cat>
            <c:numRef>
              <c:f>'09 Lösung'!$M$15</c:f>
              <c:numCache>
                <c:formatCode>General</c:formatCode>
                <c:ptCount val="1"/>
                <c:pt idx="0">
                  <c:v>4</c:v>
                </c:pt>
              </c:numCache>
            </c:numRef>
          </c:cat>
          <c:val>
            <c:numRef>
              <c:f>'09 Lösung'!$M$16</c:f>
              <c:numCache>
                <c:formatCode>General</c:formatCode>
                <c:ptCount val="1"/>
                <c:pt idx="0">
                  <c:v>60</c:v>
                </c:pt>
              </c:numCache>
            </c:numRef>
          </c:val>
        </c:ser>
        <c:ser>
          <c:idx val="1"/>
          <c:order val="1"/>
          <c:tx>
            <c:strRef>
              <c:f>'09 Lösung'!$L$17</c:f>
              <c:strCache>
                <c:ptCount val="1"/>
                <c:pt idx="0">
                  <c:v>Segment 2</c:v>
                </c:pt>
              </c:strCache>
            </c:strRef>
          </c:tx>
          <c:spPr>
            <a:noFill/>
            <a:ln w="44450">
              <a:solidFill>
                <a:srgbClr val="C00000"/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Pt>
            <c:idx val="0"/>
            <c:invertIfNegative val="0"/>
            <c:bubble3D val="0"/>
          </c:dPt>
          <c:cat>
            <c:numRef>
              <c:f>'09 Lösung'!$M$15</c:f>
              <c:numCache>
                <c:formatCode>General</c:formatCode>
                <c:ptCount val="1"/>
                <c:pt idx="0">
                  <c:v>4</c:v>
                </c:pt>
              </c:numCache>
            </c:numRef>
          </c:cat>
          <c:val>
            <c:numRef>
              <c:f>'09 Lösung'!$M$17</c:f>
              <c:numCache>
                <c:formatCode>General</c:formatCode>
                <c:ptCount val="1"/>
                <c:pt idx="0">
                  <c:v>21</c:v>
                </c:pt>
              </c:numCache>
            </c:numRef>
          </c:val>
        </c:ser>
        <c:ser>
          <c:idx val="2"/>
          <c:order val="2"/>
          <c:tx>
            <c:strRef>
              <c:f>'09 Lösung'!$L$18</c:f>
              <c:strCache>
                <c:ptCount val="1"/>
                <c:pt idx="0">
                  <c:v>Segment 3</c:v>
                </c:pt>
              </c:strCache>
            </c:strRef>
          </c:tx>
          <c:spPr>
            <a:noFill/>
          </c:spPr>
          <c:invertIfNegative val="0"/>
          <c:cat>
            <c:numRef>
              <c:f>'09 Lösung'!$M$15</c:f>
              <c:numCache>
                <c:formatCode>General</c:formatCode>
                <c:ptCount val="1"/>
                <c:pt idx="0">
                  <c:v>4</c:v>
                </c:pt>
              </c:numCache>
            </c:numRef>
          </c:cat>
          <c:val>
            <c:numRef>
              <c:f>'09 Lösung'!$M$18</c:f>
              <c:numCache>
                <c:formatCode>General</c:formatCode>
                <c:ptCount val="1"/>
                <c:pt idx="0">
                  <c:v>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80148096"/>
        <c:axId val="180149632"/>
      </c:barChart>
      <c:catAx>
        <c:axId val="18014809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80149632"/>
        <c:crosses val="autoZero"/>
        <c:auto val="1"/>
        <c:lblAlgn val="ctr"/>
        <c:lblOffset val="100"/>
        <c:noMultiLvlLbl val="0"/>
      </c:catAx>
      <c:valAx>
        <c:axId val="180149632"/>
        <c:scaling>
          <c:orientation val="minMax"/>
          <c:max val="153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180148096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noFill/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'02 Steuerelemente'!$E$4</c:f>
              <c:strCache>
                <c:ptCount val="1"/>
                <c:pt idx="0">
                  <c:v> Beginn</c:v>
                </c:pt>
              </c:strCache>
            </c:strRef>
          </c:tx>
          <c:spPr>
            <a:noFill/>
          </c:spPr>
          <c:invertIfNegative val="0"/>
          <c:cat>
            <c:strRef>
              <c:f>'02 Steuerelemente'!$C$5:$C$13</c:f>
              <c:strCache>
                <c:ptCount val="9"/>
                <c:pt idx="0">
                  <c:v>Erdaushub</c:v>
                </c:pt>
                <c:pt idx="1">
                  <c:v>Keller</c:v>
                </c:pt>
                <c:pt idx="2">
                  <c:v>Rohbau EG + OG</c:v>
                </c:pt>
                <c:pt idx="3">
                  <c:v>Dacharbeiten</c:v>
                </c:pt>
                <c:pt idx="4">
                  <c:v>Fenster</c:v>
                </c:pt>
                <c:pt idx="5">
                  <c:v>Innenausbau I</c:v>
                </c:pt>
                <c:pt idx="6">
                  <c:v>Estrich</c:v>
                </c:pt>
                <c:pt idx="7">
                  <c:v>Innenausbau II</c:v>
                </c:pt>
                <c:pt idx="8">
                  <c:v>Fertiginstallation</c:v>
                </c:pt>
              </c:strCache>
            </c:strRef>
          </c:cat>
          <c:val>
            <c:numRef>
              <c:f>'02 Steuerelemente'!$E$5:$E$13</c:f>
              <c:numCache>
                <c:formatCode>\ ddd* dd/mm/yyyy\ </c:formatCode>
                <c:ptCount val="9"/>
                <c:pt idx="0">
                  <c:v>41071</c:v>
                </c:pt>
                <c:pt idx="1">
                  <c:v>41073</c:v>
                </c:pt>
                <c:pt idx="2">
                  <c:v>41106</c:v>
                </c:pt>
                <c:pt idx="3">
                  <c:v>41130</c:v>
                </c:pt>
                <c:pt idx="4">
                  <c:v>41136</c:v>
                </c:pt>
                <c:pt idx="5">
                  <c:v>41136</c:v>
                </c:pt>
                <c:pt idx="6">
                  <c:v>41156</c:v>
                </c:pt>
                <c:pt idx="7">
                  <c:v>41197</c:v>
                </c:pt>
                <c:pt idx="8">
                  <c:v>41207</c:v>
                </c:pt>
              </c:numCache>
            </c:numRef>
          </c:val>
        </c:ser>
        <c:ser>
          <c:idx val="2"/>
          <c:order val="1"/>
          <c:spPr>
            <a:gradFill flip="none" rotWithShape="1">
              <a:gsLst>
                <a:gs pos="0">
                  <a:schemeClr val="bg1">
                    <a:lumMod val="75000"/>
                    <a:shade val="30000"/>
                    <a:satMod val="115000"/>
                  </a:schemeClr>
                </a:gs>
                <a:gs pos="50000">
                  <a:schemeClr val="bg1">
                    <a:lumMod val="75000"/>
                    <a:shade val="67500"/>
                    <a:satMod val="115000"/>
                  </a:schemeClr>
                </a:gs>
                <a:gs pos="100000">
                  <a:schemeClr val="bg1">
                    <a:lumMod val="75000"/>
                    <a:shade val="100000"/>
                    <a:satMod val="115000"/>
                  </a:schemeClr>
                </a:gs>
              </a:gsLst>
              <a:lin ang="5400000" scaled="1"/>
              <a:tileRect/>
            </a:gradFill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val>
            <c:numRef>
              <c:f>'02 Steuerelemente'!$M$5:$M$13</c:f>
              <c:numCache>
                <c:formatCode>0\ "KT"</c:formatCode>
                <c:ptCount val="9"/>
                <c:pt idx="0">
                  <c:v>2</c:v>
                </c:pt>
                <c:pt idx="1">
                  <c:v>29</c:v>
                </c:pt>
                <c:pt idx="2">
                  <c:v>17</c:v>
                </c:pt>
                <c:pt idx="3">
                  <c:v>9</c:v>
                </c:pt>
                <c:pt idx="4">
                  <c:v>3</c:v>
                </c:pt>
                <c:pt idx="5">
                  <c:v>13</c:v>
                </c:pt>
                <c:pt idx="6">
                  <c:v>28</c:v>
                </c:pt>
                <c:pt idx="7">
                  <c:v>12</c:v>
                </c:pt>
                <c:pt idx="8">
                  <c:v>2</c:v>
                </c:pt>
              </c:numCache>
            </c:numRef>
          </c:val>
        </c:ser>
        <c:ser>
          <c:idx val="3"/>
          <c:order val="2"/>
          <c:tx>
            <c:v>Früher fertig</c:v>
          </c:tx>
          <c:spPr>
            <a:gradFill flip="none" rotWithShape="1">
              <a:gsLst>
                <a:gs pos="0">
                  <a:srgbClr val="92D050">
                    <a:shade val="30000"/>
                    <a:satMod val="115000"/>
                  </a:srgbClr>
                </a:gs>
                <a:gs pos="50000">
                  <a:srgbClr val="92D050">
                    <a:shade val="67500"/>
                    <a:satMod val="115000"/>
                  </a:srgbClr>
                </a:gs>
                <a:gs pos="100000">
                  <a:srgbClr val="92D050">
                    <a:shade val="100000"/>
                    <a:satMod val="115000"/>
                  </a:srgbClr>
                </a:gs>
              </a:gsLst>
              <a:lin ang="5400000" scaled="1"/>
              <a:tileRect/>
            </a:gradFill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val>
            <c:numRef>
              <c:f>'02 Steuerelemente'!$N$5:$N$13</c:f>
              <c:numCache>
                <c:formatCode>0\ "KT"</c:formatCode>
                <c:ptCount val="9"/>
                <c:pt idx="0">
                  <c:v>0</c:v>
                </c:pt>
                <c:pt idx="1">
                  <c:v>0</c:v>
                </c:pt>
                <c:pt idx="2">
                  <c:v>7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4"/>
          <c:order val="3"/>
          <c:tx>
            <c:v>Später fertig</c:v>
          </c:tx>
          <c:spPr>
            <a:gradFill flip="none" rotWithShape="1">
              <a:gsLst>
                <a:gs pos="0">
                  <a:srgbClr val="FFC000">
                    <a:shade val="30000"/>
                    <a:satMod val="115000"/>
                  </a:srgbClr>
                </a:gs>
                <a:gs pos="50000">
                  <a:srgbClr val="FFC000">
                    <a:shade val="67500"/>
                    <a:satMod val="115000"/>
                  </a:srgbClr>
                </a:gs>
                <a:gs pos="100000">
                  <a:srgbClr val="FFC000">
                    <a:shade val="100000"/>
                    <a:satMod val="115000"/>
                  </a:srgbClr>
                </a:gs>
              </a:gsLst>
              <a:lin ang="5400000" scaled="1"/>
              <a:tileRect/>
            </a:gradFill>
            <a:ln w="3175"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val>
            <c:numRef>
              <c:f>'02 Steuerelemente'!$O$5:$O$13</c:f>
              <c:numCache>
                <c:formatCode>0\ "KT"</c:formatCode>
                <c:ptCount val="9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14</c:v>
                </c:pt>
                <c:pt idx="7">
                  <c:v>0</c:v>
                </c:pt>
                <c:pt idx="8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8512640"/>
        <c:axId val="178514176"/>
      </c:barChart>
      <c:catAx>
        <c:axId val="178512640"/>
        <c:scaling>
          <c:orientation val="maxMin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  <a:prstDash val="sysDash"/>
          </a:ln>
        </c:spPr>
        <c:txPr>
          <a:bodyPr/>
          <a:lstStyle/>
          <a:p>
            <a:pPr>
              <a:defRPr sz="1100"/>
            </a:pPr>
            <a:endParaRPr lang="de-DE"/>
          </a:p>
        </c:txPr>
        <c:crossAx val="178514176"/>
        <c:crosses val="autoZero"/>
        <c:auto val="1"/>
        <c:lblAlgn val="ctr"/>
        <c:lblOffset val="0"/>
        <c:noMultiLvlLbl val="0"/>
      </c:catAx>
      <c:valAx>
        <c:axId val="178514176"/>
        <c:scaling>
          <c:orientation val="minMax"/>
          <c:max val="41216"/>
          <c:min val="41061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numFmt formatCode="mmm\ 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  <a:prstDash val="sysDash"/>
          </a:ln>
        </c:spPr>
        <c:txPr>
          <a:bodyPr/>
          <a:lstStyle/>
          <a:p>
            <a:pPr>
              <a:defRPr sz="1100"/>
            </a:pPr>
            <a:endParaRPr lang="de-DE"/>
          </a:p>
        </c:txPr>
        <c:crossAx val="178512640"/>
        <c:crosses val="max"/>
        <c:crossBetween val="between"/>
        <c:majorUnit val="31"/>
      </c:valAx>
      <c:spPr>
        <a:noFill/>
      </c:spPr>
    </c:plotArea>
    <c:plotVisOnly val="1"/>
    <c:dispBlanksAs val="gap"/>
    <c:showDLblsOverMax val="0"/>
  </c:chart>
  <c:spPr>
    <a:solidFill>
      <a:schemeClr val="bg1"/>
    </a:solidFill>
    <a:ln w="9525">
      <a:solidFill>
        <a:schemeClr val="bg1">
          <a:lumMod val="75000"/>
        </a:schemeClr>
      </a:solidFill>
    </a:ln>
    <a:scene3d>
      <a:camera prst="orthographicFront"/>
      <a:lightRig rig="threePt" dir="t"/>
    </a:scene3d>
  </c:spPr>
  <c:printSettings>
    <c:headerFooter/>
    <c:pageMargins b="0.78740157499999996" l="0.7" r="0.7" t="0.78740157499999996" header="0.3" footer="0.3"/>
    <c:pageSetup paperSize="9" orientation="landscape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'03 Fokusdiagramm'!$E$4</c:f>
              <c:strCache>
                <c:ptCount val="1"/>
                <c:pt idx="0">
                  <c:v> Beginn</c:v>
                </c:pt>
              </c:strCache>
            </c:strRef>
          </c:tx>
          <c:spPr>
            <a:noFill/>
          </c:spPr>
          <c:invertIfNegative val="0"/>
          <c:cat>
            <c:strRef>
              <c:f>'03 Fokusdiagramm'!$C$5:$C$13</c:f>
              <c:strCache>
                <c:ptCount val="9"/>
                <c:pt idx="0">
                  <c:v>Erdaushub</c:v>
                </c:pt>
                <c:pt idx="1">
                  <c:v>Keller</c:v>
                </c:pt>
                <c:pt idx="2">
                  <c:v>Rohbau EG + OG</c:v>
                </c:pt>
                <c:pt idx="3">
                  <c:v>Dacharbeiten</c:v>
                </c:pt>
                <c:pt idx="4">
                  <c:v>Fenster</c:v>
                </c:pt>
                <c:pt idx="5">
                  <c:v>Innenausbau I</c:v>
                </c:pt>
                <c:pt idx="6">
                  <c:v>Estrich</c:v>
                </c:pt>
                <c:pt idx="7">
                  <c:v>Innenausbau II</c:v>
                </c:pt>
                <c:pt idx="8">
                  <c:v>Fertiginstallation</c:v>
                </c:pt>
              </c:strCache>
            </c:strRef>
          </c:cat>
          <c:val>
            <c:numRef>
              <c:f>'03 Fokusdiagramm'!$E$5:$E$13</c:f>
              <c:numCache>
                <c:formatCode>\ ddd* dd/mm/yyyy\ </c:formatCode>
                <c:ptCount val="9"/>
                <c:pt idx="0">
                  <c:v>41071</c:v>
                </c:pt>
                <c:pt idx="1">
                  <c:v>41073</c:v>
                </c:pt>
                <c:pt idx="2">
                  <c:v>41106</c:v>
                </c:pt>
                <c:pt idx="3">
                  <c:v>41130</c:v>
                </c:pt>
                <c:pt idx="4">
                  <c:v>41136</c:v>
                </c:pt>
                <c:pt idx="5">
                  <c:v>41136</c:v>
                </c:pt>
                <c:pt idx="6">
                  <c:v>41156</c:v>
                </c:pt>
                <c:pt idx="7">
                  <c:v>41197</c:v>
                </c:pt>
                <c:pt idx="8">
                  <c:v>41207</c:v>
                </c:pt>
              </c:numCache>
            </c:numRef>
          </c:val>
        </c:ser>
        <c:ser>
          <c:idx val="2"/>
          <c:order val="1"/>
          <c:spPr>
            <a:gradFill flip="none" rotWithShape="1">
              <a:gsLst>
                <a:gs pos="0">
                  <a:schemeClr val="bg1">
                    <a:lumMod val="75000"/>
                    <a:shade val="30000"/>
                    <a:satMod val="115000"/>
                  </a:schemeClr>
                </a:gs>
                <a:gs pos="50000">
                  <a:schemeClr val="bg1">
                    <a:lumMod val="75000"/>
                    <a:shade val="67500"/>
                    <a:satMod val="115000"/>
                  </a:schemeClr>
                </a:gs>
                <a:gs pos="100000">
                  <a:schemeClr val="bg1">
                    <a:lumMod val="75000"/>
                    <a:shade val="100000"/>
                    <a:satMod val="115000"/>
                  </a:schemeClr>
                </a:gs>
              </a:gsLst>
              <a:lin ang="5400000" scaled="1"/>
              <a:tileRect/>
            </a:gradFill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val>
            <c:numRef>
              <c:f>'03 Fokusdiagramm'!$M$5:$M$13</c:f>
              <c:numCache>
                <c:formatCode>0\ "KT"</c:formatCode>
                <c:ptCount val="9"/>
                <c:pt idx="0">
                  <c:v>2</c:v>
                </c:pt>
                <c:pt idx="1">
                  <c:v>29</c:v>
                </c:pt>
                <c:pt idx="2">
                  <c:v>17</c:v>
                </c:pt>
                <c:pt idx="3">
                  <c:v>9</c:v>
                </c:pt>
                <c:pt idx="4">
                  <c:v>3</c:v>
                </c:pt>
                <c:pt idx="5">
                  <c:v>13</c:v>
                </c:pt>
                <c:pt idx="6">
                  <c:v>28</c:v>
                </c:pt>
                <c:pt idx="7">
                  <c:v>12</c:v>
                </c:pt>
                <c:pt idx="8">
                  <c:v>2</c:v>
                </c:pt>
              </c:numCache>
            </c:numRef>
          </c:val>
        </c:ser>
        <c:ser>
          <c:idx val="3"/>
          <c:order val="2"/>
          <c:tx>
            <c:v>Früher fertig</c:v>
          </c:tx>
          <c:spPr>
            <a:gradFill flip="none" rotWithShape="1">
              <a:gsLst>
                <a:gs pos="0">
                  <a:srgbClr val="92D050">
                    <a:shade val="30000"/>
                    <a:satMod val="115000"/>
                  </a:srgbClr>
                </a:gs>
                <a:gs pos="50000">
                  <a:srgbClr val="92D050">
                    <a:shade val="67500"/>
                    <a:satMod val="115000"/>
                  </a:srgbClr>
                </a:gs>
                <a:gs pos="100000">
                  <a:srgbClr val="92D050">
                    <a:shade val="100000"/>
                    <a:satMod val="115000"/>
                  </a:srgbClr>
                </a:gs>
              </a:gsLst>
              <a:lin ang="5400000" scaled="1"/>
              <a:tileRect/>
            </a:gradFill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val>
            <c:numRef>
              <c:f>'03 Fokusdiagramm'!$N$5:$N$13</c:f>
              <c:numCache>
                <c:formatCode>0\ "KT"</c:formatCode>
                <c:ptCount val="9"/>
                <c:pt idx="0">
                  <c:v>0</c:v>
                </c:pt>
                <c:pt idx="1">
                  <c:v>0</c:v>
                </c:pt>
                <c:pt idx="2">
                  <c:v>7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4"/>
          <c:order val="3"/>
          <c:tx>
            <c:v>Später fertig</c:v>
          </c:tx>
          <c:spPr>
            <a:gradFill flip="none" rotWithShape="1">
              <a:gsLst>
                <a:gs pos="0">
                  <a:srgbClr val="FFC000">
                    <a:shade val="30000"/>
                    <a:satMod val="115000"/>
                  </a:srgbClr>
                </a:gs>
                <a:gs pos="50000">
                  <a:srgbClr val="FFC000">
                    <a:shade val="67500"/>
                    <a:satMod val="115000"/>
                  </a:srgbClr>
                </a:gs>
                <a:gs pos="100000">
                  <a:srgbClr val="FFC000">
                    <a:shade val="100000"/>
                    <a:satMod val="115000"/>
                  </a:srgbClr>
                </a:gs>
              </a:gsLst>
              <a:lin ang="5400000" scaled="1"/>
              <a:tileRect/>
            </a:gradFill>
            <a:ln w="3175"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val>
            <c:numRef>
              <c:f>'03 Fokusdiagramm'!$O$5:$O$13</c:f>
              <c:numCache>
                <c:formatCode>0\ "KT"</c:formatCode>
                <c:ptCount val="9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14</c:v>
                </c:pt>
                <c:pt idx="7">
                  <c:v>0</c:v>
                </c:pt>
                <c:pt idx="8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8979584"/>
        <c:axId val="178981120"/>
      </c:barChart>
      <c:catAx>
        <c:axId val="178979584"/>
        <c:scaling>
          <c:orientation val="maxMin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  <a:prstDash val="sysDash"/>
          </a:ln>
        </c:spPr>
        <c:txPr>
          <a:bodyPr/>
          <a:lstStyle/>
          <a:p>
            <a:pPr>
              <a:defRPr sz="1100"/>
            </a:pPr>
            <a:endParaRPr lang="de-DE"/>
          </a:p>
        </c:txPr>
        <c:crossAx val="178981120"/>
        <c:crosses val="autoZero"/>
        <c:auto val="1"/>
        <c:lblAlgn val="ctr"/>
        <c:lblOffset val="0"/>
        <c:noMultiLvlLbl val="0"/>
      </c:catAx>
      <c:valAx>
        <c:axId val="178981120"/>
        <c:scaling>
          <c:orientation val="minMax"/>
          <c:max val="41216"/>
          <c:min val="41061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numFmt formatCode="mmm\ 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  <a:prstDash val="sysDash"/>
          </a:ln>
        </c:spPr>
        <c:txPr>
          <a:bodyPr/>
          <a:lstStyle/>
          <a:p>
            <a:pPr>
              <a:defRPr sz="1100"/>
            </a:pPr>
            <a:endParaRPr lang="de-DE"/>
          </a:p>
        </c:txPr>
        <c:crossAx val="178979584"/>
        <c:crosses val="max"/>
        <c:crossBetween val="between"/>
        <c:majorUnit val="31"/>
      </c:valAx>
      <c:spPr>
        <a:noFill/>
      </c:spPr>
    </c:plotArea>
    <c:plotVisOnly val="1"/>
    <c:dispBlanksAs val="gap"/>
    <c:showDLblsOverMax val="0"/>
  </c:chart>
  <c:spPr>
    <a:solidFill>
      <a:schemeClr val="bg1"/>
    </a:solidFill>
    <a:ln w="9525">
      <a:solidFill>
        <a:schemeClr val="bg1">
          <a:lumMod val="75000"/>
        </a:schemeClr>
      </a:solidFill>
    </a:ln>
    <a:scene3d>
      <a:camera prst="orthographicFront"/>
      <a:lightRig rig="threePt" dir="t"/>
    </a:scene3d>
  </c:spPr>
  <c:printSettings>
    <c:headerFooter/>
    <c:pageMargins b="0.78740157499999996" l="0.7" r="0.7" t="0.78740157499999996" header="0.3" footer="0.3"/>
    <c:pageSetup paperSize="9" orientation="landscape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'03 Fokusdiagramm'!$L$16</c:f>
              <c:strCache>
                <c:ptCount val="1"/>
                <c:pt idx="0">
                  <c:v>Segment 1</c:v>
                </c:pt>
              </c:strCache>
            </c:strRef>
          </c:tx>
          <c:invertIfNegative val="0"/>
          <c:cat>
            <c:numRef>
              <c:f>'03 Fokusdiagramm'!$M$15</c:f>
              <c:numCache>
                <c:formatCode>General</c:formatCode>
                <c:ptCount val="1"/>
                <c:pt idx="0">
                  <c:v>4</c:v>
                </c:pt>
              </c:numCache>
            </c:numRef>
          </c:cat>
          <c:val>
            <c:numRef>
              <c:f>'03 Fokusdiagramm'!$M$16</c:f>
              <c:numCache>
                <c:formatCode>General</c:formatCode>
                <c:ptCount val="1"/>
                <c:pt idx="0">
                  <c:v>60</c:v>
                </c:pt>
              </c:numCache>
            </c:numRef>
          </c:val>
        </c:ser>
        <c:ser>
          <c:idx val="1"/>
          <c:order val="1"/>
          <c:tx>
            <c:strRef>
              <c:f>'03 Fokusdiagramm'!$L$17</c:f>
              <c:strCache>
                <c:ptCount val="1"/>
                <c:pt idx="0">
                  <c:v>Segment 2</c:v>
                </c:pt>
              </c:strCache>
            </c:strRef>
          </c:tx>
          <c:invertIfNegative val="0"/>
          <c:cat>
            <c:numRef>
              <c:f>'03 Fokusdiagramm'!$M$15</c:f>
              <c:numCache>
                <c:formatCode>General</c:formatCode>
                <c:ptCount val="1"/>
                <c:pt idx="0">
                  <c:v>4</c:v>
                </c:pt>
              </c:numCache>
            </c:numRef>
          </c:cat>
          <c:val>
            <c:numRef>
              <c:f>'03 Fokusdiagramm'!$M$17</c:f>
              <c:numCache>
                <c:formatCode>General</c:formatCode>
                <c:ptCount val="1"/>
                <c:pt idx="0">
                  <c:v>21</c:v>
                </c:pt>
              </c:numCache>
            </c:numRef>
          </c:val>
        </c:ser>
        <c:ser>
          <c:idx val="2"/>
          <c:order val="2"/>
          <c:tx>
            <c:strRef>
              <c:f>'03 Fokusdiagramm'!$L$18</c:f>
              <c:strCache>
                <c:ptCount val="1"/>
                <c:pt idx="0">
                  <c:v>Segment 3</c:v>
                </c:pt>
              </c:strCache>
            </c:strRef>
          </c:tx>
          <c:invertIfNegative val="0"/>
          <c:cat>
            <c:numRef>
              <c:f>'03 Fokusdiagramm'!$M$15</c:f>
              <c:numCache>
                <c:formatCode>General</c:formatCode>
                <c:ptCount val="1"/>
                <c:pt idx="0">
                  <c:v>4</c:v>
                </c:pt>
              </c:numCache>
            </c:numRef>
          </c:cat>
          <c:val>
            <c:numRef>
              <c:f>'03 Fokusdiagramm'!$M$18</c:f>
              <c:numCache>
                <c:formatCode>General</c:formatCode>
                <c:ptCount val="1"/>
                <c:pt idx="0">
                  <c:v>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9018752"/>
        <c:axId val="179020544"/>
      </c:barChart>
      <c:catAx>
        <c:axId val="1790187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79020544"/>
        <c:crosses val="autoZero"/>
        <c:auto val="1"/>
        <c:lblAlgn val="ctr"/>
        <c:lblOffset val="100"/>
        <c:noMultiLvlLbl val="0"/>
      </c:catAx>
      <c:valAx>
        <c:axId val="179020544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790187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'04 bereinigt'!$E$4</c:f>
              <c:strCache>
                <c:ptCount val="1"/>
                <c:pt idx="0">
                  <c:v> Beginn</c:v>
                </c:pt>
              </c:strCache>
            </c:strRef>
          </c:tx>
          <c:spPr>
            <a:noFill/>
          </c:spPr>
          <c:invertIfNegative val="0"/>
          <c:cat>
            <c:strRef>
              <c:f>'04 bereinigt'!$C$5:$C$13</c:f>
              <c:strCache>
                <c:ptCount val="9"/>
                <c:pt idx="0">
                  <c:v>Erdaushub</c:v>
                </c:pt>
                <c:pt idx="1">
                  <c:v>Keller</c:v>
                </c:pt>
                <c:pt idx="2">
                  <c:v>Rohbau EG + OG</c:v>
                </c:pt>
                <c:pt idx="3">
                  <c:v>Dacharbeiten</c:v>
                </c:pt>
                <c:pt idx="4">
                  <c:v>Fenster</c:v>
                </c:pt>
                <c:pt idx="5">
                  <c:v>Innenausbau I</c:v>
                </c:pt>
                <c:pt idx="6">
                  <c:v>Estrich</c:v>
                </c:pt>
                <c:pt idx="7">
                  <c:v>Innenausbau II</c:v>
                </c:pt>
                <c:pt idx="8">
                  <c:v>Fertiginstallation</c:v>
                </c:pt>
              </c:strCache>
            </c:strRef>
          </c:cat>
          <c:val>
            <c:numRef>
              <c:f>'04 bereinigt'!$E$5:$E$13</c:f>
              <c:numCache>
                <c:formatCode>\ ddd* dd/mm/yyyy\ </c:formatCode>
                <c:ptCount val="9"/>
                <c:pt idx="0">
                  <c:v>41071</c:v>
                </c:pt>
                <c:pt idx="1">
                  <c:v>41073</c:v>
                </c:pt>
                <c:pt idx="2">
                  <c:v>41106</c:v>
                </c:pt>
                <c:pt idx="3">
                  <c:v>41130</c:v>
                </c:pt>
                <c:pt idx="4">
                  <c:v>41136</c:v>
                </c:pt>
                <c:pt idx="5">
                  <c:v>41136</c:v>
                </c:pt>
                <c:pt idx="6">
                  <c:v>41156</c:v>
                </c:pt>
                <c:pt idx="7">
                  <c:v>41197</c:v>
                </c:pt>
                <c:pt idx="8">
                  <c:v>41207</c:v>
                </c:pt>
              </c:numCache>
            </c:numRef>
          </c:val>
        </c:ser>
        <c:ser>
          <c:idx val="2"/>
          <c:order val="1"/>
          <c:spPr>
            <a:gradFill flip="none" rotWithShape="1">
              <a:gsLst>
                <a:gs pos="0">
                  <a:schemeClr val="bg1">
                    <a:lumMod val="75000"/>
                    <a:shade val="30000"/>
                    <a:satMod val="115000"/>
                  </a:schemeClr>
                </a:gs>
                <a:gs pos="50000">
                  <a:schemeClr val="bg1">
                    <a:lumMod val="75000"/>
                    <a:shade val="67500"/>
                    <a:satMod val="115000"/>
                  </a:schemeClr>
                </a:gs>
                <a:gs pos="100000">
                  <a:schemeClr val="bg1">
                    <a:lumMod val="75000"/>
                    <a:shade val="100000"/>
                    <a:satMod val="115000"/>
                  </a:schemeClr>
                </a:gs>
              </a:gsLst>
              <a:lin ang="5400000" scaled="1"/>
              <a:tileRect/>
            </a:gradFill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val>
            <c:numRef>
              <c:f>'04 bereinigt'!$M$5:$M$13</c:f>
              <c:numCache>
                <c:formatCode>0\ "KT"</c:formatCode>
                <c:ptCount val="9"/>
                <c:pt idx="0">
                  <c:v>2</c:v>
                </c:pt>
                <c:pt idx="1">
                  <c:v>29</c:v>
                </c:pt>
                <c:pt idx="2">
                  <c:v>17</c:v>
                </c:pt>
                <c:pt idx="3">
                  <c:v>9</c:v>
                </c:pt>
                <c:pt idx="4">
                  <c:v>3</c:v>
                </c:pt>
                <c:pt idx="5">
                  <c:v>13</c:v>
                </c:pt>
                <c:pt idx="6">
                  <c:v>28</c:v>
                </c:pt>
                <c:pt idx="7">
                  <c:v>12</c:v>
                </c:pt>
                <c:pt idx="8">
                  <c:v>2</c:v>
                </c:pt>
              </c:numCache>
            </c:numRef>
          </c:val>
        </c:ser>
        <c:ser>
          <c:idx val="3"/>
          <c:order val="2"/>
          <c:tx>
            <c:v>Früher fertig</c:v>
          </c:tx>
          <c:spPr>
            <a:gradFill flip="none" rotWithShape="1">
              <a:gsLst>
                <a:gs pos="0">
                  <a:srgbClr val="92D050">
                    <a:shade val="30000"/>
                    <a:satMod val="115000"/>
                  </a:srgbClr>
                </a:gs>
                <a:gs pos="50000">
                  <a:srgbClr val="92D050">
                    <a:shade val="67500"/>
                    <a:satMod val="115000"/>
                  </a:srgbClr>
                </a:gs>
                <a:gs pos="100000">
                  <a:srgbClr val="92D050">
                    <a:shade val="100000"/>
                    <a:satMod val="115000"/>
                  </a:srgbClr>
                </a:gs>
              </a:gsLst>
              <a:lin ang="5400000" scaled="1"/>
              <a:tileRect/>
            </a:gradFill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val>
            <c:numRef>
              <c:f>'04 bereinigt'!$N$5:$N$13</c:f>
              <c:numCache>
                <c:formatCode>0\ "KT"</c:formatCode>
                <c:ptCount val="9"/>
                <c:pt idx="0">
                  <c:v>0</c:v>
                </c:pt>
                <c:pt idx="1">
                  <c:v>0</c:v>
                </c:pt>
                <c:pt idx="2">
                  <c:v>7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4"/>
          <c:order val="3"/>
          <c:tx>
            <c:v>Später fertig</c:v>
          </c:tx>
          <c:spPr>
            <a:gradFill flip="none" rotWithShape="1">
              <a:gsLst>
                <a:gs pos="0">
                  <a:srgbClr val="FFC000">
                    <a:shade val="30000"/>
                    <a:satMod val="115000"/>
                  </a:srgbClr>
                </a:gs>
                <a:gs pos="50000">
                  <a:srgbClr val="FFC000">
                    <a:shade val="67500"/>
                    <a:satMod val="115000"/>
                  </a:srgbClr>
                </a:gs>
                <a:gs pos="100000">
                  <a:srgbClr val="FFC000">
                    <a:shade val="100000"/>
                    <a:satMod val="115000"/>
                  </a:srgbClr>
                </a:gs>
              </a:gsLst>
              <a:lin ang="5400000" scaled="1"/>
              <a:tileRect/>
            </a:gradFill>
            <a:ln w="3175"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val>
            <c:numRef>
              <c:f>'04 bereinigt'!$O$5:$O$13</c:f>
              <c:numCache>
                <c:formatCode>0\ "KT"</c:formatCode>
                <c:ptCount val="9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14</c:v>
                </c:pt>
                <c:pt idx="7">
                  <c:v>0</c:v>
                </c:pt>
                <c:pt idx="8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9158400"/>
        <c:axId val="179172480"/>
      </c:barChart>
      <c:catAx>
        <c:axId val="179158400"/>
        <c:scaling>
          <c:orientation val="maxMin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  <a:prstDash val="sysDash"/>
          </a:ln>
        </c:spPr>
        <c:txPr>
          <a:bodyPr/>
          <a:lstStyle/>
          <a:p>
            <a:pPr>
              <a:defRPr sz="1100"/>
            </a:pPr>
            <a:endParaRPr lang="de-DE"/>
          </a:p>
        </c:txPr>
        <c:crossAx val="179172480"/>
        <c:crosses val="autoZero"/>
        <c:auto val="1"/>
        <c:lblAlgn val="ctr"/>
        <c:lblOffset val="0"/>
        <c:noMultiLvlLbl val="0"/>
      </c:catAx>
      <c:valAx>
        <c:axId val="179172480"/>
        <c:scaling>
          <c:orientation val="minMax"/>
          <c:max val="41216"/>
          <c:min val="41061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numFmt formatCode="mmm\ 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  <a:prstDash val="sysDash"/>
          </a:ln>
        </c:spPr>
        <c:txPr>
          <a:bodyPr/>
          <a:lstStyle/>
          <a:p>
            <a:pPr>
              <a:defRPr sz="1100"/>
            </a:pPr>
            <a:endParaRPr lang="de-DE"/>
          </a:p>
        </c:txPr>
        <c:crossAx val="179158400"/>
        <c:crosses val="max"/>
        <c:crossBetween val="between"/>
        <c:majorUnit val="31"/>
      </c:valAx>
      <c:spPr>
        <a:noFill/>
      </c:spPr>
    </c:plotArea>
    <c:plotVisOnly val="1"/>
    <c:dispBlanksAs val="gap"/>
    <c:showDLblsOverMax val="0"/>
  </c:chart>
  <c:spPr>
    <a:solidFill>
      <a:schemeClr val="bg1"/>
    </a:solidFill>
    <a:ln w="9525">
      <a:solidFill>
        <a:schemeClr val="bg1">
          <a:lumMod val="75000"/>
        </a:schemeClr>
      </a:solidFill>
    </a:ln>
    <a:scene3d>
      <a:camera prst="orthographicFront"/>
      <a:lightRig rig="threePt" dir="t"/>
    </a:scene3d>
  </c:spPr>
  <c:printSettings>
    <c:headerFooter/>
    <c:pageMargins b="0.78740157499999996" l="0.7" r="0.7" t="0.78740157499999996" header="0.3" footer="0.3"/>
    <c:pageSetup paperSize="9" orientation="landscape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'04 bereinigt'!$L$16</c:f>
              <c:strCache>
                <c:ptCount val="1"/>
                <c:pt idx="0">
                  <c:v>Segment 1</c:v>
                </c:pt>
              </c:strCache>
            </c:strRef>
          </c:tx>
          <c:invertIfNegative val="0"/>
          <c:cat>
            <c:numRef>
              <c:f>'04 bereinigt'!$M$15</c:f>
              <c:numCache>
                <c:formatCode>General</c:formatCode>
                <c:ptCount val="1"/>
                <c:pt idx="0">
                  <c:v>4</c:v>
                </c:pt>
              </c:numCache>
            </c:numRef>
          </c:cat>
          <c:val>
            <c:numRef>
              <c:f>'04 bereinigt'!$M$16</c:f>
              <c:numCache>
                <c:formatCode>General</c:formatCode>
                <c:ptCount val="1"/>
                <c:pt idx="0">
                  <c:v>60</c:v>
                </c:pt>
              </c:numCache>
            </c:numRef>
          </c:val>
        </c:ser>
        <c:ser>
          <c:idx val="1"/>
          <c:order val="1"/>
          <c:tx>
            <c:strRef>
              <c:f>'04 bereinigt'!$L$17</c:f>
              <c:strCache>
                <c:ptCount val="1"/>
                <c:pt idx="0">
                  <c:v>Segment 2</c:v>
                </c:pt>
              </c:strCache>
            </c:strRef>
          </c:tx>
          <c:invertIfNegative val="0"/>
          <c:cat>
            <c:numRef>
              <c:f>'04 bereinigt'!$M$15</c:f>
              <c:numCache>
                <c:formatCode>General</c:formatCode>
                <c:ptCount val="1"/>
                <c:pt idx="0">
                  <c:v>4</c:v>
                </c:pt>
              </c:numCache>
            </c:numRef>
          </c:cat>
          <c:val>
            <c:numRef>
              <c:f>'04 bereinigt'!$M$17</c:f>
              <c:numCache>
                <c:formatCode>General</c:formatCode>
                <c:ptCount val="1"/>
                <c:pt idx="0">
                  <c:v>21</c:v>
                </c:pt>
              </c:numCache>
            </c:numRef>
          </c:val>
        </c:ser>
        <c:ser>
          <c:idx val="2"/>
          <c:order val="2"/>
          <c:tx>
            <c:strRef>
              <c:f>'04 bereinigt'!$L$18</c:f>
              <c:strCache>
                <c:ptCount val="1"/>
                <c:pt idx="0">
                  <c:v>Segment 3</c:v>
                </c:pt>
              </c:strCache>
            </c:strRef>
          </c:tx>
          <c:invertIfNegative val="0"/>
          <c:cat>
            <c:numRef>
              <c:f>'04 bereinigt'!$M$15</c:f>
              <c:numCache>
                <c:formatCode>General</c:formatCode>
                <c:ptCount val="1"/>
                <c:pt idx="0">
                  <c:v>4</c:v>
                </c:pt>
              </c:numCache>
            </c:numRef>
          </c:cat>
          <c:val>
            <c:numRef>
              <c:f>'04 bereinigt'!$M$18</c:f>
              <c:numCache>
                <c:formatCode>General</c:formatCode>
                <c:ptCount val="1"/>
                <c:pt idx="0">
                  <c:v>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9259264"/>
        <c:axId val="179260800"/>
      </c:barChart>
      <c:catAx>
        <c:axId val="17925926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79260800"/>
        <c:crosses val="autoZero"/>
        <c:auto val="1"/>
        <c:lblAlgn val="ctr"/>
        <c:lblOffset val="100"/>
        <c:noMultiLvlLbl val="0"/>
      </c:catAx>
      <c:valAx>
        <c:axId val="179260800"/>
        <c:scaling>
          <c:orientation val="minMax"/>
          <c:max val="153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1792592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'05 gefüllt'!$E$4</c:f>
              <c:strCache>
                <c:ptCount val="1"/>
                <c:pt idx="0">
                  <c:v> Beginn</c:v>
                </c:pt>
              </c:strCache>
            </c:strRef>
          </c:tx>
          <c:spPr>
            <a:noFill/>
          </c:spPr>
          <c:invertIfNegative val="0"/>
          <c:cat>
            <c:strRef>
              <c:f>'05 gefüllt'!$C$5:$C$13</c:f>
              <c:strCache>
                <c:ptCount val="9"/>
                <c:pt idx="0">
                  <c:v>Erdaushub</c:v>
                </c:pt>
                <c:pt idx="1">
                  <c:v>Keller</c:v>
                </c:pt>
                <c:pt idx="2">
                  <c:v>Rohbau EG + OG</c:v>
                </c:pt>
                <c:pt idx="3">
                  <c:v>Dacharbeiten</c:v>
                </c:pt>
                <c:pt idx="4">
                  <c:v>Fenster</c:v>
                </c:pt>
                <c:pt idx="5">
                  <c:v>Innenausbau I</c:v>
                </c:pt>
                <c:pt idx="6">
                  <c:v>Estrich</c:v>
                </c:pt>
                <c:pt idx="7">
                  <c:v>Innenausbau II</c:v>
                </c:pt>
                <c:pt idx="8">
                  <c:v>Fertiginstallation</c:v>
                </c:pt>
              </c:strCache>
            </c:strRef>
          </c:cat>
          <c:val>
            <c:numRef>
              <c:f>'05 gefüllt'!$E$5:$E$13</c:f>
              <c:numCache>
                <c:formatCode>\ ddd* dd/mm/yyyy\ </c:formatCode>
                <c:ptCount val="9"/>
                <c:pt idx="0">
                  <c:v>41071</c:v>
                </c:pt>
                <c:pt idx="1">
                  <c:v>41073</c:v>
                </c:pt>
                <c:pt idx="2">
                  <c:v>41106</c:v>
                </c:pt>
                <c:pt idx="3">
                  <c:v>41130</c:v>
                </c:pt>
                <c:pt idx="4">
                  <c:v>41136</c:v>
                </c:pt>
                <c:pt idx="5">
                  <c:v>41136</c:v>
                </c:pt>
                <c:pt idx="6">
                  <c:v>41156</c:v>
                </c:pt>
                <c:pt idx="7">
                  <c:v>41197</c:v>
                </c:pt>
                <c:pt idx="8">
                  <c:v>41207</c:v>
                </c:pt>
              </c:numCache>
            </c:numRef>
          </c:val>
        </c:ser>
        <c:ser>
          <c:idx val="2"/>
          <c:order val="1"/>
          <c:spPr>
            <a:gradFill flip="none" rotWithShape="1">
              <a:gsLst>
                <a:gs pos="0">
                  <a:schemeClr val="bg1">
                    <a:lumMod val="75000"/>
                    <a:shade val="30000"/>
                    <a:satMod val="115000"/>
                  </a:schemeClr>
                </a:gs>
                <a:gs pos="50000">
                  <a:schemeClr val="bg1">
                    <a:lumMod val="75000"/>
                    <a:shade val="67500"/>
                    <a:satMod val="115000"/>
                  </a:schemeClr>
                </a:gs>
                <a:gs pos="100000">
                  <a:schemeClr val="bg1">
                    <a:lumMod val="75000"/>
                    <a:shade val="100000"/>
                    <a:satMod val="115000"/>
                  </a:schemeClr>
                </a:gs>
              </a:gsLst>
              <a:lin ang="5400000" scaled="1"/>
              <a:tileRect/>
            </a:gradFill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val>
            <c:numRef>
              <c:f>'05 gefüllt'!$M$5:$M$13</c:f>
              <c:numCache>
                <c:formatCode>0\ "KT"</c:formatCode>
                <c:ptCount val="9"/>
                <c:pt idx="0">
                  <c:v>2</c:v>
                </c:pt>
                <c:pt idx="1">
                  <c:v>29</c:v>
                </c:pt>
                <c:pt idx="2">
                  <c:v>17</c:v>
                </c:pt>
                <c:pt idx="3">
                  <c:v>9</c:v>
                </c:pt>
                <c:pt idx="4">
                  <c:v>3</c:v>
                </c:pt>
                <c:pt idx="5">
                  <c:v>13</c:v>
                </c:pt>
                <c:pt idx="6">
                  <c:v>28</c:v>
                </c:pt>
                <c:pt idx="7">
                  <c:v>12</c:v>
                </c:pt>
                <c:pt idx="8">
                  <c:v>2</c:v>
                </c:pt>
              </c:numCache>
            </c:numRef>
          </c:val>
        </c:ser>
        <c:ser>
          <c:idx val="3"/>
          <c:order val="2"/>
          <c:tx>
            <c:v>Früher fertig</c:v>
          </c:tx>
          <c:spPr>
            <a:gradFill flip="none" rotWithShape="1">
              <a:gsLst>
                <a:gs pos="0">
                  <a:srgbClr val="92D050">
                    <a:shade val="30000"/>
                    <a:satMod val="115000"/>
                  </a:srgbClr>
                </a:gs>
                <a:gs pos="50000">
                  <a:srgbClr val="92D050">
                    <a:shade val="67500"/>
                    <a:satMod val="115000"/>
                  </a:srgbClr>
                </a:gs>
                <a:gs pos="100000">
                  <a:srgbClr val="92D050">
                    <a:shade val="100000"/>
                    <a:satMod val="115000"/>
                  </a:srgbClr>
                </a:gs>
              </a:gsLst>
              <a:lin ang="5400000" scaled="1"/>
              <a:tileRect/>
            </a:gradFill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val>
            <c:numRef>
              <c:f>'05 gefüllt'!$N$5:$N$13</c:f>
              <c:numCache>
                <c:formatCode>0\ "KT"</c:formatCode>
                <c:ptCount val="9"/>
                <c:pt idx="0">
                  <c:v>0</c:v>
                </c:pt>
                <c:pt idx="1">
                  <c:v>0</c:v>
                </c:pt>
                <c:pt idx="2">
                  <c:v>7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4"/>
          <c:order val="3"/>
          <c:tx>
            <c:v>Später fertig</c:v>
          </c:tx>
          <c:spPr>
            <a:gradFill flip="none" rotWithShape="1">
              <a:gsLst>
                <a:gs pos="0">
                  <a:srgbClr val="FFC000">
                    <a:shade val="30000"/>
                    <a:satMod val="115000"/>
                  </a:srgbClr>
                </a:gs>
                <a:gs pos="50000">
                  <a:srgbClr val="FFC000">
                    <a:shade val="67500"/>
                    <a:satMod val="115000"/>
                  </a:srgbClr>
                </a:gs>
                <a:gs pos="100000">
                  <a:srgbClr val="FFC000">
                    <a:shade val="100000"/>
                    <a:satMod val="115000"/>
                  </a:srgbClr>
                </a:gs>
              </a:gsLst>
              <a:lin ang="5400000" scaled="1"/>
              <a:tileRect/>
            </a:gradFill>
            <a:ln w="3175"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val>
            <c:numRef>
              <c:f>'05 gefüllt'!$O$5:$O$13</c:f>
              <c:numCache>
                <c:formatCode>0\ "KT"</c:formatCode>
                <c:ptCount val="9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14</c:v>
                </c:pt>
                <c:pt idx="7">
                  <c:v>0</c:v>
                </c:pt>
                <c:pt idx="8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8796416"/>
        <c:axId val="178797952"/>
      </c:barChart>
      <c:catAx>
        <c:axId val="178796416"/>
        <c:scaling>
          <c:orientation val="maxMin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  <a:prstDash val="sysDash"/>
          </a:ln>
        </c:spPr>
        <c:txPr>
          <a:bodyPr/>
          <a:lstStyle/>
          <a:p>
            <a:pPr>
              <a:defRPr sz="1100"/>
            </a:pPr>
            <a:endParaRPr lang="de-DE"/>
          </a:p>
        </c:txPr>
        <c:crossAx val="178797952"/>
        <c:crosses val="autoZero"/>
        <c:auto val="1"/>
        <c:lblAlgn val="ctr"/>
        <c:lblOffset val="0"/>
        <c:noMultiLvlLbl val="0"/>
      </c:catAx>
      <c:valAx>
        <c:axId val="178797952"/>
        <c:scaling>
          <c:orientation val="minMax"/>
          <c:max val="41216"/>
          <c:min val="41061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numFmt formatCode="mmm\ 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  <a:prstDash val="sysDash"/>
          </a:ln>
        </c:spPr>
        <c:txPr>
          <a:bodyPr/>
          <a:lstStyle/>
          <a:p>
            <a:pPr>
              <a:defRPr sz="1100"/>
            </a:pPr>
            <a:endParaRPr lang="de-DE"/>
          </a:p>
        </c:txPr>
        <c:crossAx val="178796416"/>
        <c:crosses val="max"/>
        <c:crossBetween val="between"/>
        <c:majorUnit val="31"/>
      </c:valAx>
      <c:spPr>
        <a:noFill/>
      </c:spPr>
    </c:plotArea>
    <c:plotVisOnly val="1"/>
    <c:dispBlanksAs val="gap"/>
    <c:showDLblsOverMax val="0"/>
  </c:chart>
  <c:spPr>
    <a:solidFill>
      <a:schemeClr val="bg1"/>
    </a:solidFill>
    <a:ln w="9525">
      <a:solidFill>
        <a:schemeClr val="bg1">
          <a:lumMod val="75000"/>
        </a:schemeClr>
      </a:solidFill>
    </a:ln>
    <a:scene3d>
      <a:camera prst="orthographicFront"/>
      <a:lightRig rig="threePt" dir="t"/>
    </a:scene3d>
  </c:spPr>
  <c:printSettings>
    <c:headerFooter/>
    <c:pageMargins b="0.78740157499999996" l="0.7" r="0.7" t="0.78740157499999996" header="0.3" footer="0.3"/>
    <c:pageSetup paperSize="9" orientation="landscape" verticalDpi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'05 gefüllt'!$L$16</c:f>
              <c:strCache>
                <c:ptCount val="1"/>
                <c:pt idx="0">
                  <c:v>Segment 1</c:v>
                </c:pt>
              </c:strCache>
            </c:strRef>
          </c:tx>
          <c:invertIfNegative val="0"/>
          <c:cat>
            <c:numRef>
              <c:f>'05 gefüllt'!$M$15</c:f>
              <c:numCache>
                <c:formatCode>General</c:formatCode>
                <c:ptCount val="1"/>
                <c:pt idx="0">
                  <c:v>4</c:v>
                </c:pt>
              </c:numCache>
            </c:numRef>
          </c:cat>
          <c:val>
            <c:numRef>
              <c:f>'05 gefüllt'!$M$16</c:f>
              <c:numCache>
                <c:formatCode>General</c:formatCode>
                <c:ptCount val="1"/>
                <c:pt idx="0">
                  <c:v>60</c:v>
                </c:pt>
              </c:numCache>
            </c:numRef>
          </c:val>
        </c:ser>
        <c:ser>
          <c:idx val="1"/>
          <c:order val="1"/>
          <c:tx>
            <c:strRef>
              <c:f>'05 gefüllt'!$L$17</c:f>
              <c:strCache>
                <c:ptCount val="1"/>
                <c:pt idx="0">
                  <c:v>Segment 2</c:v>
                </c:pt>
              </c:strCache>
            </c:strRef>
          </c:tx>
          <c:invertIfNegative val="0"/>
          <c:cat>
            <c:numRef>
              <c:f>'05 gefüllt'!$M$15</c:f>
              <c:numCache>
                <c:formatCode>General</c:formatCode>
                <c:ptCount val="1"/>
                <c:pt idx="0">
                  <c:v>4</c:v>
                </c:pt>
              </c:numCache>
            </c:numRef>
          </c:cat>
          <c:val>
            <c:numRef>
              <c:f>'05 gefüllt'!$M$17</c:f>
              <c:numCache>
                <c:formatCode>General</c:formatCode>
                <c:ptCount val="1"/>
                <c:pt idx="0">
                  <c:v>21</c:v>
                </c:pt>
              </c:numCache>
            </c:numRef>
          </c:val>
        </c:ser>
        <c:ser>
          <c:idx val="2"/>
          <c:order val="2"/>
          <c:tx>
            <c:strRef>
              <c:f>'05 gefüllt'!$L$18</c:f>
              <c:strCache>
                <c:ptCount val="1"/>
                <c:pt idx="0">
                  <c:v>Segment 3</c:v>
                </c:pt>
              </c:strCache>
            </c:strRef>
          </c:tx>
          <c:invertIfNegative val="0"/>
          <c:cat>
            <c:numRef>
              <c:f>'05 gefüllt'!$M$15</c:f>
              <c:numCache>
                <c:formatCode>General</c:formatCode>
                <c:ptCount val="1"/>
                <c:pt idx="0">
                  <c:v>4</c:v>
                </c:pt>
              </c:numCache>
            </c:numRef>
          </c:cat>
          <c:val>
            <c:numRef>
              <c:f>'05 gefüllt'!$M$18</c:f>
              <c:numCache>
                <c:formatCode>General</c:formatCode>
                <c:ptCount val="1"/>
                <c:pt idx="0">
                  <c:v>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78844032"/>
        <c:axId val="178845568"/>
      </c:barChart>
      <c:catAx>
        <c:axId val="17884403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78845568"/>
        <c:crosses val="autoZero"/>
        <c:auto val="1"/>
        <c:lblAlgn val="ctr"/>
        <c:lblOffset val="100"/>
        <c:noMultiLvlLbl val="0"/>
      </c:catAx>
      <c:valAx>
        <c:axId val="178845568"/>
        <c:scaling>
          <c:orientation val="minMax"/>
          <c:max val="153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178844032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</c:sp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'06 positioniert'!$E$4</c:f>
              <c:strCache>
                <c:ptCount val="1"/>
                <c:pt idx="0">
                  <c:v> Beginn</c:v>
                </c:pt>
              </c:strCache>
            </c:strRef>
          </c:tx>
          <c:spPr>
            <a:noFill/>
          </c:spPr>
          <c:invertIfNegative val="0"/>
          <c:cat>
            <c:strRef>
              <c:f>'06 positioniert'!$C$5:$C$13</c:f>
              <c:strCache>
                <c:ptCount val="9"/>
                <c:pt idx="0">
                  <c:v>Erdaushub</c:v>
                </c:pt>
                <c:pt idx="1">
                  <c:v>Keller</c:v>
                </c:pt>
                <c:pt idx="2">
                  <c:v>Rohbau EG + OG</c:v>
                </c:pt>
                <c:pt idx="3">
                  <c:v>Dacharbeiten</c:v>
                </c:pt>
                <c:pt idx="4">
                  <c:v>Fenster</c:v>
                </c:pt>
                <c:pt idx="5">
                  <c:v>Innenausbau I</c:v>
                </c:pt>
                <c:pt idx="6">
                  <c:v>Estrich</c:v>
                </c:pt>
                <c:pt idx="7">
                  <c:v>Innenausbau II</c:v>
                </c:pt>
                <c:pt idx="8">
                  <c:v>Fertiginstallation</c:v>
                </c:pt>
              </c:strCache>
            </c:strRef>
          </c:cat>
          <c:val>
            <c:numRef>
              <c:f>'06 positioniert'!$E$5:$E$13</c:f>
              <c:numCache>
                <c:formatCode>\ ddd* dd/mm/yyyy\ </c:formatCode>
                <c:ptCount val="9"/>
                <c:pt idx="0">
                  <c:v>41071</c:v>
                </c:pt>
                <c:pt idx="1">
                  <c:v>41073</c:v>
                </c:pt>
                <c:pt idx="2">
                  <c:v>41106</c:v>
                </c:pt>
                <c:pt idx="3">
                  <c:v>41130</c:v>
                </c:pt>
                <c:pt idx="4">
                  <c:v>41136</c:v>
                </c:pt>
                <c:pt idx="5">
                  <c:v>41136</c:v>
                </c:pt>
                <c:pt idx="6">
                  <c:v>41156</c:v>
                </c:pt>
                <c:pt idx="7">
                  <c:v>41197</c:v>
                </c:pt>
                <c:pt idx="8">
                  <c:v>41207</c:v>
                </c:pt>
              </c:numCache>
            </c:numRef>
          </c:val>
        </c:ser>
        <c:ser>
          <c:idx val="2"/>
          <c:order val="1"/>
          <c:spPr>
            <a:gradFill flip="none" rotWithShape="1">
              <a:gsLst>
                <a:gs pos="0">
                  <a:schemeClr val="bg1">
                    <a:lumMod val="75000"/>
                    <a:shade val="30000"/>
                    <a:satMod val="115000"/>
                  </a:schemeClr>
                </a:gs>
                <a:gs pos="50000">
                  <a:schemeClr val="bg1">
                    <a:lumMod val="75000"/>
                    <a:shade val="67500"/>
                    <a:satMod val="115000"/>
                  </a:schemeClr>
                </a:gs>
                <a:gs pos="100000">
                  <a:schemeClr val="bg1">
                    <a:lumMod val="75000"/>
                    <a:shade val="100000"/>
                    <a:satMod val="115000"/>
                  </a:schemeClr>
                </a:gs>
              </a:gsLst>
              <a:lin ang="5400000" scaled="1"/>
              <a:tileRect/>
            </a:gradFill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val>
            <c:numRef>
              <c:f>'06 positioniert'!$M$5:$M$13</c:f>
              <c:numCache>
                <c:formatCode>0\ "KT"</c:formatCode>
                <c:ptCount val="9"/>
                <c:pt idx="0">
                  <c:v>2</c:v>
                </c:pt>
                <c:pt idx="1">
                  <c:v>29</c:v>
                </c:pt>
                <c:pt idx="2">
                  <c:v>17</c:v>
                </c:pt>
                <c:pt idx="3">
                  <c:v>9</c:v>
                </c:pt>
                <c:pt idx="4">
                  <c:v>3</c:v>
                </c:pt>
                <c:pt idx="5">
                  <c:v>13</c:v>
                </c:pt>
                <c:pt idx="6">
                  <c:v>28</c:v>
                </c:pt>
                <c:pt idx="7">
                  <c:v>12</c:v>
                </c:pt>
                <c:pt idx="8">
                  <c:v>2</c:v>
                </c:pt>
              </c:numCache>
            </c:numRef>
          </c:val>
        </c:ser>
        <c:ser>
          <c:idx val="3"/>
          <c:order val="2"/>
          <c:tx>
            <c:v>Früher fertig</c:v>
          </c:tx>
          <c:spPr>
            <a:gradFill flip="none" rotWithShape="1">
              <a:gsLst>
                <a:gs pos="0">
                  <a:srgbClr val="92D050">
                    <a:shade val="30000"/>
                    <a:satMod val="115000"/>
                  </a:srgbClr>
                </a:gs>
                <a:gs pos="50000">
                  <a:srgbClr val="92D050">
                    <a:shade val="67500"/>
                    <a:satMod val="115000"/>
                  </a:srgbClr>
                </a:gs>
                <a:gs pos="100000">
                  <a:srgbClr val="92D050">
                    <a:shade val="100000"/>
                    <a:satMod val="115000"/>
                  </a:srgbClr>
                </a:gs>
              </a:gsLst>
              <a:lin ang="5400000" scaled="1"/>
              <a:tileRect/>
            </a:gradFill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val>
            <c:numRef>
              <c:f>'06 positioniert'!$N$5:$N$13</c:f>
              <c:numCache>
                <c:formatCode>0\ "KT"</c:formatCode>
                <c:ptCount val="9"/>
                <c:pt idx="0">
                  <c:v>0</c:v>
                </c:pt>
                <c:pt idx="1">
                  <c:v>0</c:v>
                </c:pt>
                <c:pt idx="2">
                  <c:v>7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4"/>
          <c:order val="3"/>
          <c:tx>
            <c:v>Später fertig</c:v>
          </c:tx>
          <c:spPr>
            <a:gradFill flip="none" rotWithShape="1">
              <a:gsLst>
                <a:gs pos="0">
                  <a:srgbClr val="FFC000">
                    <a:shade val="30000"/>
                    <a:satMod val="115000"/>
                  </a:srgbClr>
                </a:gs>
                <a:gs pos="50000">
                  <a:srgbClr val="FFC000">
                    <a:shade val="67500"/>
                    <a:satMod val="115000"/>
                  </a:srgbClr>
                </a:gs>
                <a:gs pos="100000">
                  <a:srgbClr val="FFC000">
                    <a:shade val="100000"/>
                    <a:satMod val="115000"/>
                  </a:srgbClr>
                </a:gs>
              </a:gsLst>
              <a:lin ang="5400000" scaled="1"/>
              <a:tileRect/>
            </a:gradFill>
            <a:ln w="3175"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val>
            <c:numRef>
              <c:f>'06 positioniert'!$O$5:$O$13</c:f>
              <c:numCache>
                <c:formatCode>0\ "KT"</c:formatCode>
                <c:ptCount val="9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14</c:v>
                </c:pt>
                <c:pt idx="7">
                  <c:v>0</c:v>
                </c:pt>
                <c:pt idx="8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8762112"/>
        <c:axId val="178763648"/>
      </c:barChart>
      <c:catAx>
        <c:axId val="178762112"/>
        <c:scaling>
          <c:orientation val="maxMin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  <a:prstDash val="sysDash"/>
          </a:ln>
        </c:spPr>
        <c:txPr>
          <a:bodyPr/>
          <a:lstStyle/>
          <a:p>
            <a:pPr>
              <a:defRPr sz="1100"/>
            </a:pPr>
            <a:endParaRPr lang="de-DE"/>
          </a:p>
        </c:txPr>
        <c:crossAx val="178763648"/>
        <c:crosses val="autoZero"/>
        <c:auto val="1"/>
        <c:lblAlgn val="ctr"/>
        <c:lblOffset val="0"/>
        <c:noMultiLvlLbl val="0"/>
      </c:catAx>
      <c:valAx>
        <c:axId val="178763648"/>
        <c:scaling>
          <c:orientation val="minMax"/>
          <c:max val="41216"/>
          <c:min val="41061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numFmt formatCode="mmm\ 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  <a:prstDash val="sysDash"/>
          </a:ln>
        </c:spPr>
        <c:txPr>
          <a:bodyPr/>
          <a:lstStyle/>
          <a:p>
            <a:pPr>
              <a:defRPr sz="1100"/>
            </a:pPr>
            <a:endParaRPr lang="de-DE"/>
          </a:p>
        </c:txPr>
        <c:crossAx val="178762112"/>
        <c:crosses val="max"/>
        <c:crossBetween val="between"/>
        <c:majorUnit val="31"/>
      </c:valAx>
      <c:spPr>
        <a:noFill/>
      </c:spPr>
    </c:plotArea>
    <c:plotVisOnly val="1"/>
    <c:dispBlanksAs val="gap"/>
    <c:showDLblsOverMax val="0"/>
  </c:chart>
  <c:spPr>
    <a:solidFill>
      <a:schemeClr val="bg1"/>
    </a:solidFill>
    <a:ln w="9525">
      <a:solidFill>
        <a:schemeClr val="bg1">
          <a:lumMod val="75000"/>
        </a:schemeClr>
      </a:solidFill>
    </a:ln>
    <a:scene3d>
      <a:camera prst="orthographicFront"/>
      <a:lightRig rig="threePt" dir="t"/>
    </a:scene3d>
  </c:spPr>
  <c:printSettings>
    <c:headerFooter/>
    <c:pageMargins b="0.78740157499999996" l="0.7" r="0.7" t="0.78740157499999996" header="0.3" footer="0.3"/>
    <c:pageSetup paperSize="9" orientation="landscape" verticalDpi="0"/>
  </c:printSettings>
</c:chartSpace>
</file>

<file path=xl/ctrlProps/ctrlProp1.xml><?xml version="1.0" encoding="utf-8"?>
<formControlPr xmlns="http://schemas.microsoft.com/office/spreadsheetml/2009/9/main" objectType="Scroll" dx="16" fmlaLink="$M$16" horiz="1" max="146" page="7" val="60"/>
</file>

<file path=xl/ctrlProps/ctrlProp10.xml><?xml version="1.0" encoding="utf-8"?>
<formControlPr xmlns="http://schemas.microsoft.com/office/spreadsheetml/2009/9/main" objectType="Radio" lockText="1"/>
</file>

<file path=xl/ctrlProps/ctrlProp11.xml><?xml version="1.0" encoding="utf-8"?>
<formControlPr xmlns="http://schemas.microsoft.com/office/spreadsheetml/2009/9/main" objectType="Radio" checked="Checked" lockText="1"/>
</file>

<file path=xl/ctrlProps/ctrlProp12.xml><?xml version="1.0" encoding="utf-8"?>
<formControlPr xmlns="http://schemas.microsoft.com/office/spreadsheetml/2009/9/main" objectType="Radio" lockText="1"/>
</file>

<file path=xl/ctrlProps/ctrlProp13.xml><?xml version="1.0" encoding="utf-8"?>
<formControlPr xmlns="http://schemas.microsoft.com/office/spreadsheetml/2009/9/main" objectType="Scroll" dx="16" fmlaLink="$M$16" horiz="1" max="146" page="7" val="60"/>
</file>

<file path=xl/ctrlProps/ctrlProp14.xml><?xml version="1.0" encoding="utf-8"?>
<formControlPr xmlns="http://schemas.microsoft.com/office/spreadsheetml/2009/9/main" objectType="Radio" firstButton="1" fmlaLink="$M$15" lockText="1"/>
</file>

<file path=xl/ctrlProps/ctrlProp15.xml><?xml version="1.0" encoding="utf-8"?>
<formControlPr xmlns="http://schemas.microsoft.com/office/spreadsheetml/2009/9/main" objectType="Radio" lockText="1"/>
</file>

<file path=xl/ctrlProps/ctrlProp16.xml><?xml version="1.0" encoding="utf-8"?>
<formControlPr xmlns="http://schemas.microsoft.com/office/spreadsheetml/2009/9/main" objectType="Radio" lockText="1"/>
</file>

<file path=xl/ctrlProps/ctrlProp17.xml><?xml version="1.0" encoding="utf-8"?>
<formControlPr xmlns="http://schemas.microsoft.com/office/spreadsheetml/2009/9/main" objectType="Radio" checked="Checked" lockText="1"/>
</file>

<file path=xl/ctrlProps/ctrlProp18.xml><?xml version="1.0" encoding="utf-8"?>
<formControlPr xmlns="http://schemas.microsoft.com/office/spreadsheetml/2009/9/main" objectType="Radio" lockText="1"/>
</file>

<file path=xl/ctrlProps/ctrlProp19.xml><?xml version="1.0" encoding="utf-8"?>
<formControlPr xmlns="http://schemas.microsoft.com/office/spreadsheetml/2009/9/main" objectType="Scroll" dx="16" fmlaLink="$M$16" horiz="1" max="146" page="7" val="60"/>
</file>

<file path=xl/ctrlProps/ctrlProp2.xml><?xml version="1.0" encoding="utf-8"?>
<formControlPr xmlns="http://schemas.microsoft.com/office/spreadsheetml/2009/9/main" objectType="Radio" firstButton="1" fmlaLink="$M$15" lockText="1"/>
</file>

<file path=xl/ctrlProps/ctrlProp20.xml><?xml version="1.0" encoding="utf-8"?>
<formControlPr xmlns="http://schemas.microsoft.com/office/spreadsheetml/2009/9/main" objectType="Radio" firstButton="1" fmlaLink="$M$15" lockText="1"/>
</file>

<file path=xl/ctrlProps/ctrlProp21.xml><?xml version="1.0" encoding="utf-8"?>
<formControlPr xmlns="http://schemas.microsoft.com/office/spreadsheetml/2009/9/main" objectType="Radio" lockText="1"/>
</file>

<file path=xl/ctrlProps/ctrlProp22.xml><?xml version="1.0" encoding="utf-8"?>
<formControlPr xmlns="http://schemas.microsoft.com/office/spreadsheetml/2009/9/main" objectType="Radio" lockText="1"/>
</file>

<file path=xl/ctrlProps/ctrlProp23.xml><?xml version="1.0" encoding="utf-8"?>
<formControlPr xmlns="http://schemas.microsoft.com/office/spreadsheetml/2009/9/main" objectType="Radio" checked="Checked" lockText="1"/>
</file>

<file path=xl/ctrlProps/ctrlProp24.xml><?xml version="1.0" encoding="utf-8"?>
<formControlPr xmlns="http://schemas.microsoft.com/office/spreadsheetml/2009/9/main" objectType="Radio" lockText="1"/>
</file>

<file path=xl/ctrlProps/ctrlProp25.xml><?xml version="1.0" encoding="utf-8"?>
<formControlPr xmlns="http://schemas.microsoft.com/office/spreadsheetml/2009/9/main" objectType="Scroll" dx="16" fmlaLink="$M$16" horiz="1" max="146" page="7" val="60"/>
</file>

<file path=xl/ctrlProps/ctrlProp26.xml><?xml version="1.0" encoding="utf-8"?>
<formControlPr xmlns="http://schemas.microsoft.com/office/spreadsheetml/2009/9/main" objectType="Radio" firstButton="1" fmlaLink="$M$15" lockText="1"/>
</file>

<file path=xl/ctrlProps/ctrlProp27.xml><?xml version="1.0" encoding="utf-8"?>
<formControlPr xmlns="http://schemas.microsoft.com/office/spreadsheetml/2009/9/main" objectType="Radio" lockText="1"/>
</file>

<file path=xl/ctrlProps/ctrlProp28.xml><?xml version="1.0" encoding="utf-8"?>
<formControlPr xmlns="http://schemas.microsoft.com/office/spreadsheetml/2009/9/main" objectType="Radio" lockText="1"/>
</file>

<file path=xl/ctrlProps/ctrlProp29.xml><?xml version="1.0" encoding="utf-8"?>
<formControlPr xmlns="http://schemas.microsoft.com/office/spreadsheetml/2009/9/main" objectType="Radio" checked="Checked" lockText="1"/>
</file>

<file path=xl/ctrlProps/ctrlProp3.xml><?xml version="1.0" encoding="utf-8"?>
<formControlPr xmlns="http://schemas.microsoft.com/office/spreadsheetml/2009/9/main" objectType="Radio" lockText="1"/>
</file>

<file path=xl/ctrlProps/ctrlProp30.xml><?xml version="1.0" encoding="utf-8"?>
<formControlPr xmlns="http://schemas.microsoft.com/office/spreadsheetml/2009/9/main" objectType="Radio" lockText="1"/>
</file>

<file path=xl/ctrlProps/ctrlProp31.xml><?xml version="1.0" encoding="utf-8"?>
<formControlPr xmlns="http://schemas.microsoft.com/office/spreadsheetml/2009/9/main" objectType="Scroll" dx="16" fmlaLink="$M$16" horiz="1" max="146" page="7" val="60"/>
</file>

<file path=xl/ctrlProps/ctrlProp32.xml><?xml version="1.0" encoding="utf-8"?>
<formControlPr xmlns="http://schemas.microsoft.com/office/spreadsheetml/2009/9/main" objectType="Radio" firstButton="1" fmlaLink="$M$15" lockText="1"/>
</file>

<file path=xl/ctrlProps/ctrlProp33.xml><?xml version="1.0" encoding="utf-8"?>
<formControlPr xmlns="http://schemas.microsoft.com/office/spreadsheetml/2009/9/main" objectType="Radio" lockText="1"/>
</file>

<file path=xl/ctrlProps/ctrlProp34.xml><?xml version="1.0" encoding="utf-8"?>
<formControlPr xmlns="http://schemas.microsoft.com/office/spreadsheetml/2009/9/main" objectType="Radio" lockText="1"/>
</file>

<file path=xl/ctrlProps/ctrlProp35.xml><?xml version="1.0" encoding="utf-8"?>
<formControlPr xmlns="http://schemas.microsoft.com/office/spreadsheetml/2009/9/main" objectType="Radio" checked="Checked" lockText="1"/>
</file>

<file path=xl/ctrlProps/ctrlProp36.xml><?xml version="1.0" encoding="utf-8"?>
<formControlPr xmlns="http://schemas.microsoft.com/office/spreadsheetml/2009/9/main" objectType="Radio" lockText="1"/>
</file>

<file path=xl/ctrlProps/ctrlProp37.xml><?xml version="1.0" encoding="utf-8"?>
<formControlPr xmlns="http://schemas.microsoft.com/office/spreadsheetml/2009/9/main" objectType="Scroll" dx="16" fmlaLink="$M$16" horiz="1" max="146" page="7" val="60"/>
</file>

<file path=xl/ctrlProps/ctrlProp38.xml><?xml version="1.0" encoding="utf-8"?>
<formControlPr xmlns="http://schemas.microsoft.com/office/spreadsheetml/2009/9/main" objectType="Radio" firstButton="1" fmlaLink="$M$15" lockText="1"/>
</file>

<file path=xl/ctrlProps/ctrlProp39.xml><?xml version="1.0" encoding="utf-8"?>
<formControlPr xmlns="http://schemas.microsoft.com/office/spreadsheetml/2009/9/main" objectType="Radio" lockText="1"/>
</file>

<file path=xl/ctrlProps/ctrlProp4.xml><?xml version="1.0" encoding="utf-8"?>
<formControlPr xmlns="http://schemas.microsoft.com/office/spreadsheetml/2009/9/main" objectType="Radio" lockText="1"/>
</file>

<file path=xl/ctrlProps/ctrlProp40.xml><?xml version="1.0" encoding="utf-8"?>
<formControlPr xmlns="http://schemas.microsoft.com/office/spreadsheetml/2009/9/main" objectType="Radio" lockText="1"/>
</file>

<file path=xl/ctrlProps/ctrlProp41.xml><?xml version="1.0" encoding="utf-8"?>
<formControlPr xmlns="http://schemas.microsoft.com/office/spreadsheetml/2009/9/main" objectType="Radio" checked="Checked" lockText="1"/>
</file>

<file path=xl/ctrlProps/ctrlProp42.xml><?xml version="1.0" encoding="utf-8"?>
<formControlPr xmlns="http://schemas.microsoft.com/office/spreadsheetml/2009/9/main" objectType="Radio" lockText="1"/>
</file>

<file path=xl/ctrlProps/ctrlProp43.xml><?xml version="1.0" encoding="utf-8"?>
<formControlPr xmlns="http://schemas.microsoft.com/office/spreadsheetml/2009/9/main" objectType="Scroll" dx="16" fmlaLink="$M$16" horiz="1" max="146" page="7" val="60"/>
</file>

<file path=xl/ctrlProps/ctrlProp44.xml><?xml version="1.0" encoding="utf-8"?>
<formControlPr xmlns="http://schemas.microsoft.com/office/spreadsheetml/2009/9/main" objectType="Radio" firstButton="1" fmlaLink="$M$15" lockText="1"/>
</file>

<file path=xl/ctrlProps/ctrlProp45.xml><?xml version="1.0" encoding="utf-8"?>
<formControlPr xmlns="http://schemas.microsoft.com/office/spreadsheetml/2009/9/main" objectType="Radio" lockText="1"/>
</file>

<file path=xl/ctrlProps/ctrlProp46.xml><?xml version="1.0" encoding="utf-8"?>
<formControlPr xmlns="http://schemas.microsoft.com/office/spreadsheetml/2009/9/main" objectType="Radio" lockText="1"/>
</file>

<file path=xl/ctrlProps/ctrlProp47.xml><?xml version="1.0" encoding="utf-8"?>
<formControlPr xmlns="http://schemas.microsoft.com/office/spreadsheetml/2009/9/main" objectType="Radio" checked="Checked" lockText="1"/>
</file>

<file path=xl/ctrlProps/ctrlProp48.xml><?xml version="1.0" encoding="utf-8"?>
<formControlPr xmlns="http://schemas.microsoft.com/office/spreadsheetml/2009/9/main" objectType="Radio" lockText="1"/>
</file>

<file path=xl/ctrlProps/ctrlProp5.xml><?xml version="1.0" encoding="utf-8"?>
<formControlPr xmlns="http://schemas.microsoft.com/office/spreadsheetml/2009/9/main" objectType="Radio" checked="Checked" lockText="1"/>
</file>

<file path=xl/ctrlProps/ctrlProp6.xml><?xml version="1.0" encoding="utf-8"?>
<formControlPr xmlns="http://schemas.microsoft.com/office/spreadsheetml/2009/9/main" objectType="Radio" lockText="1"/>
</file>

<file path=xl/ctrlProps/ctrlProp7.xml><?xml version="1.0" encoding="utf-8"?>
<formControlPr xmlns="http://schemas.microsoft.com/office/spreadsheetml/2009/9/main" objectType="Scroll" dx="16" fmlaLink="$M$16" horiz="1" max="146" page="7" val="60"/>
</file>

<file path=xl/ctrlProps/ctrlProp8.xml><?xml version="1.0" encoding="utf-8"?>
<formControlPr xmlns="http://schemas.microsoft.com/office/spreadsheetml/2009/9/main" objectType="Radio" firstButton="1" fmlaLink="$M$15" lockText="1"/>
</file>

<file path=xl/ctrlProps/ctrlProp9.xml><?xml version="1.0" encoding="utf-8"?>
<formControlPr xmlns="http://schemas.microsoft.com/office/spreadsheetml/2009/9/main" objectType="Radio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14</xdr:row>
      <xdr:rowOff>0</xdr:rowOff>
    </xdr:from>
    <xdr:to>
      <xdr:col>10</xdr:col>
      <xdr:colOff>0</xdr:colOff>
      <xdr:row>32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14</xdr:row>
      <xdr:rowOff>0</xdr:rowOff>
    </xdr:from>
    <xdr:to>
      <xdr:col>10</xdr:col>
      <xdr:colOff>0</xdr:colOff>
      <xdr:row>32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22</xdr:row>
          <xdr:rowOff>0</xdr:rowOff>
        </xdr:from>
        <xdr:to>
          <xdr:col>18</xdr:col>
          <xdr:colOff>0</xdr:colOff>
          <xdr:row>23</xdr:row>
          <xdr:rowOff>0</xdr:rowOff>
        </xdr:to>
        <xdr:sp macro="" textlink="">
          <xdr:nvSpPr>
            <xdr:cNvPr id="22529" name="Scroll Bar 1" hidden="1">
              <a:extLst>
                <a:ext uri="{63B3BB69-23CF-44E3-9099-C40C66FF867C}">
                  <a14:compatExt spid="_x0000_s225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15</xdr:row>
          <xdr:rowOff>0</xdr:rowOff>
        </xdr:from>
        <xdr:to>
          <xdr:col>18</xdr:col>
          <xdr:colOff>0</xdr:colOff>
          <xdr:row>16</xdr:row>
          <xdr:rowOff>0</xdr:rowOff>
        </xdr:to>
        <xdr:sp macro="" textlink="">
          <xdr:nvSpPr>
            <xdr:cNvPr id="22530" name="Option Button 1" hidden="1">
              <a:extLst>
                <a:ext uri="{63B3BB69-23CF-44E3-9099-C40C66FF867C}">
                  <a14:compatExt spid="_x0000_s225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Ausschalten</a:t>
              </a:r>
              <a:endParaRPr lang="de-DE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16</xdr:row>
          <xdr:rowOff>0</xdr:rowOff>
        </xdr:from>
        <xdr:to>
          <xdr:col>18</xdr:col>
          <xdr:colOff>0</xdr:colOff>
          <xdr:row>17</xdr:row>
          <xdr:rowOff>0</xdr:rowOff>
        </xdr:to>
        <xdr:sp macro="" textlink="">
          <xdr:nvSpPr>
            <xdr:cNvPr id="22531" name="Option Button 2" hidden="1">
              <a:extLst>
                <a:ext uri="{63B3BB69-23CF-44E3-9099-C40C66FF867C}">
                  <a14:compatExt spid="_x0000_s225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 Tage</a:t>
              </a:r>
              <a:endParaRPr lang="de-DE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17</xdr:row>
          <xdr:rowOff>0</xdr:rowOff>
        </xdr:from>
        <xdr:to>
          <xdr:col>18</xdr:col>
          <xdr:colOff>0</xdr:colOff>
          <xdr:row>18</xdr:row>
          <xdr:rowOff>0</xdr:rowOff>
        </xdr:to>
        <xdr:sp macro="" textlink="">
          <xdr:nvSpPr>
            <xdr:cNvPr id="22532" name="Option Button 3" hidden="1">
              <a:extLst>
                <a:ext uri="{63B3BB69-23CF-44E3-9099-C40C66FF867C}">
                  <a14:compatExt spid="_x0000_s225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14 Tage</a:t>
              </a:r>
              <a:endParaRPr lang="de-DE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18</xdr:row>
          <xdr:rowOff>0</xdr:rowOff>
        </xdr:from>
        <xdr:to>
          <xdr:col>18</xdr:col>
          <xdr:colOff>0</xdr:colOff>
          <xdr:row>19</xdr:row>
          <xdr:rowOff>0</xdr:rowOff>
        </xdr:to>
        <xdr:sp macro="" textlink="">
          <xdr:nvSpPr>
            <xdr:cNvPr id="22533" name="Option Button 4" hidden="1">
              <a:extLst>
                <a:ext uri="{63B3BB69-23CF-44E3-9099-C40C66FF867C}">
                  <a14:compatExt spid="_x0000_s225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21 Tage</a:t>
              </a:r>
              <a:endParaRPr lang="de-DE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19</xdr:row>
          <xdr:rowOff>0</xdr:rowOff>
        </xdr:from>
        <xdr:to>
          <xdr:col>18</xdr:col>
          <xdr:colOff>0</xdr:colOff>
          <xdr:row>20</xdr:row>
          <xdr:rowOff>0</xdr:rowOff>
        </xdr:to>
        <xdr:sp macro="" textlink="">
          <xdr:nvSpPr>
            <xdr:cNvPr id="22534" name="Option Button 5" hidden="1">
              <a:extLst>
                <a:ext uri="{63B3BB69-23CF-44E3-9099-C40C66FF867C}">
                  <a14:compatExt spid="_x0000_s225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28 Tage</a:t>
              </a:r>
              <a:endParaRPr lang="de-DE"/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14</xdr:row>
      <xdr:rowOff>0</xdr:rowOff>
    </xdr:from>
    <xdr:to>
      <xdr:col>10</xdr:col>
      <xdr:colOff>0</xdr:colOff>
      <xdr:row>32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22</xdr:row>
          <xdr:rowOff>0</xdr:rowOff>
        </xdr:from>
        <xdr:to>
          <xdr:col>18</xdr:col>
          <xdr:colOff>0</xdr:colOff>
          <xdr:row>23</xdr:row>
          <xdr:rowOff>0</xdr:rowOff>
        </xdr:to>
        <xdr:sp macro="" textlink="">
          <xdr:nvSpPr>
            <xdr:cNvPr id="23553" name="Scroll Bar 1" hidden="1">
              <a:extLst>
                <a:ext uri="{63B3BB69-23CF-44E3-9099-C40C66FF867C}">
                  <a14:compatExt spid="_x0000_s235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15</xdr:row>
          <xdr:rowOff>0</xdr:rowOff>
        </xdr:from>
        <xdr:to>
          <xdr:col>18</xdr:col>
          <xdr:colOff>0</xdr:colOff>
          <xdr:row>16</xdr:row>
          <xdr:rowOff>0</xdr:rowOff>
        </xdr:to>
        <xdr:sp macro="" textlink="">
          <xdr:nvSpPr>
            <xdr:cNvPr id="23554" name="Option Button 1" hidden="1">
              <a:extLst>
                <a:ext uri="{63B3BB69-23CF-44E3-9099-C40C66FF867C}">
                  <a14:compatExt spid="_x0000_s235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Ausschalten</a:t>
              </a:r>
              <a:endParaRPr lang="de-DE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16</xdr:row>
          <xdr:rowOff>0</xdr:rowOff>
        </xdr:from>
        <xdr:to>
          <xdr:col>18</xdr:col>
          <xdr:colOff>0</xdr:colOff>
          <xdr:row>17</xdr:row>
          <xdr:rowOff>0</xdr:rowOff>
        </xdr:to>
        <xdr:sp macro="" textlink="">
          <xdr:nvSpPr>
            <xdr:cNvPr id="23555" name="Option Button 2" hidden="1">
              <a:extLst>
                <a:ext uri="{63B3BB69-23CF-44E3-9099-C40C66FF867C}">
                  <a14:compatExt spid="_x0000_s235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 Tage</a:t>
              </a:r>
              <a:endParaRPr lang="de-DE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17</xdr:row>
          <xdr:rowOff>0</xdr:rowOff>
        </xdr:from>
        <xdr:to>
          <xdr:col>18</xdr:col>
          <xdr:colOff>0</xdr:colOff>
          <xdr:row>18</xdr:row>
          <xdr:rowOff>0</xdr:rowOff>
        </xdr:to>
        <xdr:sp macro="" textlink="">
          <xdr:nvSpPr>
            <xdr:cNvPr id="23556" name="Option Button 3" hidden="1">
              <a:extLst>
                <a:ext uri="{63B3BB69-23CF-44E3-9099-C40C66FF867C}">
                  <a14:compatExt spid="_x0000_s235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14 Tage</a:t>
              </a:r>
              <a:endParaRPr lang="de-DE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18</xdr:row>
          <xdr:rowOff>0</xdr:rowOff>
        </xdr:from>
        <xdr:to>
          <xdr:col>18</xdr:col>
          <xdr:colOff>0</xdr:colOff>
          <xdr:row>19</xdr:row>
          <xdr:rowOff>0</xdr:rowOff>
        </xdr:to>
        <xdr:sp macro="" textlink="">
          <xdr:nvSpPr>
            <xdr:cNvPr id="23557" name="Option Button 4" hidden="1">
              <a:extLst>
                <a:ext uri="{63B3BB69-23CF-44E3-9099-C40C66FF867C}">
                  <a14:compatExt spid="_x0000_s235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21 Tage</a:t>
              </a:r>
              <a:endParaRPr lang="de-DE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19</xdr:row>
          <xdr:rowOff>0</xdr:rowOff>
        </xdr:from>
        <xdr:to>
          <xdr:col>18</xdr:col>
          <xdr:colOff>0</xdr:colOff>
          <xdr:row>20</xdr:row>
          <xdr:rowOff>0</xdr:rowOff>
        </xdr:to>
        <xdr:sp macro="" textlink="">
          <xdr:nvSpPr>
            <xdr:cNvPr id="23558" name="Option Button 5" hidden="1">
              <a:extLst>
                <a:ext uri="{63B3BB69-23CF-44E3-9099-C40C66FF867C}">
                  <a14:compatExt spid="_x0000_s235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28 Tage</a:t>
              </a:r>
              <a:endParaRPr lang="de-DE"/>
            </a:p>
          </xdr:txBody>
        </xdr:sp>
        <xdr:clientData/>
      </xdr:twoCellAnchor>
    </mc:Choice>
    <mc:Fallback/>
  </mc:AlternateContent>
  <xdr:twoCellAnchor>
    <xdr:from>
      <xdr:col>5</xdr:col>
      <xdr:colOff>0</xdr:colOff>
      <xdr:row>10</xdr:row>
      <xdr:rowOff>114300</xdr:rowOff>
    </xdr:from>
    <xdr:to>
      <xdr:col>10</xdr:col>
      <xdr:colOff>381000</xdr:colOff>
      <xdr:row>25</xdr:row>
      <xdr:rowOff>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14</xdr:row>
      <xdr:rowOff>0</xdr:rowOff>
    </xdr:from>
    <xdr:to>
      <xdr:col>10</xdr:col>
      <xdr:colOff>0</xdr:colOff>
      <xdr:row>32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22</xdr:row>
          <xdr:rowOff>0</xdr:rowOff>
        </xdr:from>
        <xdr:to>
          <xdr:col>18</xdr:col>
          <xdr:colOff>0</xdr:colOff>
          <xdr:row>23</xdr:row>
          <xdr:rowOff>0</xdr:rowOff>
        </xdr:to>
        <xdr:sp macro="" textlink="">
          <xdr:nvSpPr>
            <xdr:cNvPr id="24577" name="Scroll Bar 1" hidden="1">
              <a:extLst>
                <a:ext uri="{63B3BB69-23CF-44E3-9099-C40C66FF867C}">
                  <a14:compatExt spid="_x0000_s245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15</xdr:row>
          <xdr:rowOff>0</xdr:rowOff>
        </xdr:from>
        <xdr:to>
          <xdr:col>18</xdr:col>
          <xdr:colOff>0</xdr:colOff>
          <xdr:row>16</xdr:row>
          <xdr:rowOff>0</xdr:rowOff>
        </xdr:to>
        <xdr:sp macro="" textlink="">
          <xdr:nvSpPr>
            <xdr:cNvPr id="24578" name="Option Button 1" hidden="1">
              <a:extLst>
                <a:ext uri="{63B3BB69-23CF-44E3-9099-C40C66FF867C}">
                  <a14:compatExt spid="_x0000_s245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Ausschalten</a:t>
              </a:r>
              <a:endParaRPr lang="de-DE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16</xdr:row>
          <xdr:rowOff>0</xdr:rowOff>
        </xdr:from>
        <xdr:to>
          <xdr:col>18</xdr:col>
          <xdr:colOff>0</xdr:colOff>
          <xdr:row>17</xdr:row>
          <xdr:rowOff>0</xdr:rowOff>
        </xdr:to>
        <xdr:sp macro="" textlink="">
          <xdr:nvSpPr>
            <xdr:cNvPr id="24579" name="Option Button 2" hidden="1">
              <a:extLst>
                <a:ext uri="{63B3BB69-23CF-44E3-9099-C40C66FF867C}">
                  <a14:compatExt spid="_x0000_s245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 Tage</a:t>
              </a:r>
              <a:endParaRPr lang="de-DE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17</xdr:row>
          <xdr:rowOff>0</xdr:rowOff>
        </xdr:from>
        <xdr:to>
          <xdr:col>18</xdr:col>
          <xdr:colOff>0</xdr:colOff>
          <xdr:row>18</xdr:row>
          <xdr:rowOff>0</xdr:rowOff>
        </xdr:to>
        <xdr:sp macro="" textlink="">
          <xdr:nvSpPr>
            <xdr:cNvPr id="24580" name="Option Button 3" hidden="1">
              <a:extLst>
                <a:ext uri="{63B3BB69-23CF-44E3-9099-C40C66FF867C}">
                  <a14:compatExt spid="_x0000_s245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14 Tage</a:t>
              </a:r>
              <a:endParaRPr lang="de-DE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18</xdr:row>
          <xdr:rowOff>0</xdr:rowOff>
        </xdr:from>
        <xdr:to>
          <xdr:col>18</xdr:col>
          <xdr:colOff>0</xdr:colOff>
          <xdr:row>19</xdr:row>
          <xdr:rowOff>0</xdr:rowOff>
        </xdr:to>
        <xdr:sp macro="" textlink="">
          <xdr:nvSpPr>
            <xdr:cNvPr id="24581" name="Option Button 4" hidden="1">
              <a:extLst>
                <a:ext uri="{63B3BB69-23CF-44E3-9099-C40C66FF867C}">
                  <a14:compatExt spid="_x0000_s245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21 Tage</a:t>
              </a:r>
              <a:endParaRPr lang="de-DE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19</xdr:row>
          <xdr:rowOff>0</xdr:rowOff>
        </xdr:from>
        <xdr:to>
          <xdr:col>18</xdr:col>
          <xdr:colOff>0</xdr:colOff>
          <xdr:row>20</xdr:row>
          <xdr:rowOff>0</xdr:rowOff>
        </xdr:to>
        <xdr:sp macro="" textlink="">
          <xdr:nvSpPr>
            <xdr:cNvPr id="24582" name="Option Button 5" hidden="1">
              <a:extLst>
                <a:ext uri="{63B3BB69-23CF-44E3-9099-C40C66FF867C}">
                  <a14:compatExt spid="_x0000_s245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28 Tage</a:t>
              </a:r>
              <a:endParaRPr lang="de-DE"/>
            </a:p>
          </xdr:txBody>
        </xdr:sp>
        <xdr:clientData/>
      </xdr:twoCellAnchor>
    </mc:Choice>
    <mc:Fallback/>
  </mc:AlternateContent>
  <xdr:twoCellAnchor>
    <xdr:from>
      <xdr:col>5</xdr:col>
      <xdr:colOff>0</xdr:colOff>
      <xdr:row>10</xdr:row>
      <xdr:rowOff>114300</xdr:rowOff>
    </xdr:from>
    <xdr:to>
      <xdr:col>10</xdr:col>
      <xdr:colOff>381000</xdr:colOff>
      <xdr:row>25</xdr:row>
      <xdr:rowOff>0</xdr:rowOff>
    </xdr:to>
    <xdr:graphicFrame macro="">
      <xdr:nvGraphicFramePr>
        <xdr:cNvPr id="1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14</xdr:row>
      <xdr:rowOff>0</xdr:rowOff>
    </xdr:from>
    <xdr:to>
      <xdr:col>10</xdr:col>
      <xdr:colOff>0</xdr:colOff>
      <xdr:row>32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22</xdr:row>
          <xdr:rowOff>0</xdr:rowOff>
        </xdr:from>
        <xdr:to>
          <xdr:col>18</xdr:col>
          <xdr:colOff>0</xdr:colOff>
          <xdr:row>23</xdr:row>
          <xdr:rowOff>0</xdr:rowOff>
        </xdr:to>
        <xdr:sp macro="" textlink="">
          <xdr:nvSpPr>
            <xdr:cNvPr id="25601" name="Scroll Bar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15</xdr:row>
          <xdr:rowOff>0</xdr:rowOff>
        </xdr:from>
        <xdr:to>
          <xdr:col>18</xdr:col>
          <xdr:colOff>0</xdr:colOff>
          <xdr:row>16</xdr:row>
          <xdr:rowOff>0</xdr:rowOff>
        </xdr:to>
        <xdr:sp macro="" textlink="">
          <xdr:nvSpPr>
            <xdr:cNvPr id="25602" name="Option Button 1" hidden="1">
              <a:extLst>
                <a:ext uri="{63B3BB69-23CF-44E3-9099-C40C66FF867C}">
                  <a14:compatExt spid="_x0000_s256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Ausschalten</a:t>
              </a:r>
              <a:endParaRPr lang="de-DE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16</xdr:row>
          <xdr:rowOff>0</xdr:rowOff>
        </xdr:from>
        <xdr:to>
          <xdr:col>18</xdr:col>
          <xdr:colOff>0</xdr:colOff>
          <xdr:row>17</xdr:row>
          <xdr:rowOff>0</xdr:rowOff>
        </xdr:to>
        <xdr:sp macro="" textlink="">
          <xdr:nvSpPr>
            <xdr:cNvPr id="25603" name="Option Button 2" hidden="1">
              <a:extLst>
                <a:ext uri="{63B3BB69-23CF-44E3-9099-C40C66FF867C}">
                  <a14:compatExt spid="_x0000_s256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 Tage</a:t>
              </a:r>
              <a:endParaRPr lang="de-DE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17</xdr:row>
          <xdr:rowOff>0</xdr:rowOff>
        </xdr:from>
        <xdr:to>
          <xdr:col>18</xdr:col>
          <xdr:colOff>0</xdr:colOff>
          <xdr:row>18</xdr:row>
          <xdr:rowOff>0</xdr:rowOff>
        </xdr:to>
        <xdr:sp macro="" textlink="">
          <xdr:nvSpPr>
            <xdr:cNvPr id="25604" name="Option Button 3" hidden="1">
              <a:extLst>
                <a:ext uri="{63B3BB69-23CF-44E3-9099-C40C66FF867C}">
                  <a14:compatExt spid="_x0000_s256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14 Tage</a:t>
              </a:r>
              <a:endParaRPr lang="de-DE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18</xdr:row>
          <xdr:rowOff>0</xdr:rowOff>
        </xdr:from>
        <xdr:to>
          <xdr:col>18</xdr:col>
          <xdr:colOff>0</xdr:colOff>
          <xdr:row>19</xdr:row>
          <xdr:rowOff>0</xdr:rowOff>
        </xdr:to>
        <xdr:sp macro="" textlink="">
          <xdr:nvSpPr>
            <xdr:cNvPr id="25605" name="Option Button 4" hidden="1">
              <a:extLst>
                <a:ext uri="{63B3BB69-23CF-44E3-9099-C40C66FF867C}">
                  <a14:compatExt spid="_x0000_s256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21 Tage</a:t>
              </a:r>
              <a:endParaRPr lang="de-DE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19</xdr:row>
          <xdr:rowOff>0</xdr:rowOff>
        </xdr:from>
        <xdr:to>
          <xdr:col>18</xdr:col>
          <xdr:colOff>0</xdr:colOff>
          <xdr:row>20</xdr:row>
          <xdr:rowOff>0</xdr:rowOff>
        </xdr:to>
        <xdr:sp macro="" textlink="">
          <xdr:nvSpPr>
            <xdr:cNvPr id="25606" name="Option Button 5" hidden="1">
              <a:extLst>
                <a:ext uri="{63B3BB69-23CF-44E3-9099-C40C66FF867C}">
                  <a14:compatExt spid="_x0000_s256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28 Tage</a:t>
              </a:r>
              <a:endParaRPr lang="de-DE"/>
            </a:p>
          </xdr:txBody>
        </xdr:sp>
        <xdr:clientData/>
      </xdr:twoCellAnchor>
    </mc:Choice>
    <mc:Fallback/>
  </mc:AlternateContent>
  <xdr:twoCellAnchor>
    <xdr:from>
      <xdr:col>5</xdr:col>
      <xdr:colOff>0</xdr:colOff>
      <xdr:row>10</xdr:row>
      <xdr:rowOff>114300</xdr:rowOff>
    </xdr:from>
    <xdr:to>
      <xdr:col>10</xdr:col>
      <xdr:colOff>381000</xdr:colOff>
      <xdr:row>25</xdr:row>
      <xdr:rowOff>0</xdr:rowOff>
    </xdr:to>
    <xdr:graphicFrame macro="">
      <xdr:nvGraphicFramePr>
        <xdr:cNvPr id="1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14</xdr:row>
      <xdr:rowOff>0</xdr:rowOff>
    </xdr:from>
    <xdr:to>
      <xdr:col>10</xdr:col>
      <xdr:colOff>0</xdr:colOff>
      <xdr:row>32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22</xdr:row>
          <xdr:rowOff>0</xdr:rowOff>
        </xdr:from>
        <xdr:to>
          <xdr:col>18</xdr:col>
          <xdr:colOff>0</xdr:colOff>
          <xdr:row>23</xdr:row>
          <xdr:rowOff>0</xdr:rowOff>
        </xdr:to>
        <xdr:sp macro="" textlink="">
          <xdr:nvSpPr>
            <xdr:cNvPr id="26625" name="Scroll Bar 1" hidden="1">
              <a:extLst>
                <a:ext uri="{63B3BB69-23CF-44E3-9099-C40C66FF867C}">
                  <a14:compatExt spid="_x0000_s266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15</xdr:row>
          <xdr:rowOff>0</xdr:rowOff>
        </xdr:from>
        <xdr:to>
          <xdr:col>18</xdr:col>
          <xdr:colOff>0</xdr:colOff>
          <xdr:row>16</xdr:row>
          <xdr:rowOff>0</xdr:rowOff>
        </xdr:to>
        <xdr:sp macro="" textlink="">
          <xdr:nvSpPr>
            <xdr:cNvPr id="26626" name="Option Button 1" hidden="1">
              <a:extLst>
                <a:ext uri="{63B3BB69-23CF-44E3-9099-C40C66FF867C}">
                  <a14:compatExt spid="_x0000_s266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Ausschalten</a:t>
              </a:r>
              <a:endParaRPr lang="de-DE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16</xdr:row>
          <xdr:rowOff>0</xdr:rowOff>
        </xdr:from>
        <xdr:to>
          <xdr:col>18</xdr:col>
          <xdr:colOff>0</xdr:colOff>
          <xdr:row>17</xdr:row>
          <xdr:rowOff>0</xdr:rowOff>
        </xdr:to>
        <xdr:sp macro="" textlink="">
          <xdr:nvSpPr>
            <xdr:cNvPr id="26627" name="Option Button 2" hidden="1">
              <a:extLst>
                <a:ext uri="{63B3BB69-23CF-44E3-9099-C40C66FF867C}">
                  <a14:compatExt spid="_x0000_s266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 Tage</a:t>
              </a:r>
              <a:endParaRPr lang="de-DE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17</xdr:row>
          <xdr:rowOff>0</xdr:rowOff>
        </xdr:from>
        <xdr:to>
          <xdr:col>18</xdr:col>
          <xdr:colOff>0</xdr:colOff>
          <xdr:row>18</xdr:row>
          <xdr:rowOff>0</xdr:rowOff>
        </xdr:to>
        <xdr:sp macro="" textlink="">
          <xdr:nvSpPr>
            <xdr:cNvPr id="26628" name="Option Button 3" hidden="1">
              <a:extLst>
                <a:ext uri="{63B3BB69-23CF-44E3-9099-C40C66FF867C}">
                  <a14:compatExt spid="_x0000_s266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14 Tage</a:t>
              </a:r>
              <a:endParaRPr lang="de-DE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18</xdr:row>
          <xdr:rowOff>0</xdr:rowOff>
        </xdr:from>
        <xdr:to>
          <xdr:col>18</xdr:col>
          <xdr:colOff>0</xdr:colOff>
          <xdr:row>19</xdr:row>
          <xdr:rowOff>0</xdr:rowOff>
        </xdr:to>
        <xdr:sp macro="" textlink="">
          <xdr:nvSpPr>
            <xdr:cNvPr id="26629" name="Option Button 4" hidden="1">
              <a:extLst>
                <a:ext uri="{63B3BB69-23CF-44E3-9099-C40C66FF867C}">
                  <a14:compatExt spid="_x0000_s266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21 Tage</a:t>
              </a:r>
              <a:endParaRPr lang="de-DE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19</xdr:row>
          <xdr:rowOff>0</xdr:rowOff>
        </xdr:from>
        <xdr:to>
          <xdr:col>18</xdr:col>
          <xdr:colOff>0</xdr:colOff>
          <xdr:row>20</xdr:row>
          <xdr:rowOff>0</xdr:rowOff>
        </xdr:to>
        <xdr:sp macro="" textlink="">
          <xdr:nvSpPr>
            <xdr:cNvPr id="26630" name="Option Button 5" hidden="1">
              <a:extLst>
                <a:ext uri="{63B3BB69-23CF-44E3-9099-C40C66FF867C}">
                  <a14:compatExt spid="_x0000_s266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28 Tage</a:t>
              </a:r>
              <a:endParaRPr lang="de-DE"/>
            </a:p>
          </xdr:txBody>
        </xdr:sp>
        <xdr:clientData/>
      </xdr:twoCellAnchor>
    </mc:Choice>
    <mc:Fallback/>
  </mc:AlternateContent>
  <xdr:twoCellAnchor>
    <xdr:from>
      <xdr:col>2</xdr:col>
      <xdr:colOff>600075</xdr:colOff>
      <xdr:row>13</xdr:row>
      <xdr:rowOff>180975</xdr:rowOff>
    </xdr:from>
    <xdr:to>
      <xdr:col>6</xdr:col>
      <xdr:colOff>723900</xdr:colOff>
      <xdr:row>28</xdr:row>
      <xdr:rowOff>66675</xdr:rowOff>
    </xdr:to>
    <xdr:graphicFrame macro="">
      <xdr:nvGraphicFramePr>
        <xdr:cNvPr id="1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14</xdr:row>
      <xdr:rowOff>0</xdr:rowOff>
    </xdr:from>
    <xdr:to>
      <xdr:col>10</xdr:col>
      <xdr:colOff>0</xdr:colOff>
      <xdr:row>32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22</xdr:row>
          <xdr:rowOff>0</xdr:rowOff>
        </xdr:from>
        <xdr:to>
          <xdr:col>18</xdr:col>
          <xdr:colOff>0</xdr:colOff>
          <xdr:row>23</xdr:row>
          <xdr:rowOff>0</xdr:rowOff>
        </xdr:to>
        <xdr:sp macro="" textlink="">
          <xdr:nvSpPr>
            <xdr:cNvPr id="27649" name="Scroll Bar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15</xdr:row>
          <xdr:rowOff>0</xdr:rowOff>
        </xdr:from>
        <xdr:to>
          <xdr:col>18</xdr:col>
          <xdr:colOff>0</xdr:colOff>
          <xdr:row>16</xdr:row>
          <xdr:rowOff>0</xdr:rowOff>
        </xdr:to>
        <xdr:sp macro="" textlink="">
          <xdr:nvSpPr>
            <xdr:cNvPr id="27650" name="Option Button 1" hidden="1">
              <a:extLst>
                <a:ext uri="{63B3BB69-23CF-44E3-9099-C40C66FF867C}">
                  <a14:compatExt spid="_x0000_s276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Ausschalten</a:t>
              </a:r>
              <a:endParaRPr lang="de-DE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16</xdr:row>
          <xdr:rowOff>0</xdr:rowOff>
        </xdr:from>
        <xdr:to>
          <xdr:col>18</xdr:col>
          <xdr:colOff>0</xdr:colOff>
          <xdr:row>17</xdr:row>
          <xdr:rowOff>0</xdr:rowOff>
        </xdr:to>
        <xdr:sp macro="" textlink="">
          <xdr:nvSpPr>
            <xdr:cNvPr id="27651" name="Option Button 2" hidden="1">
              <a:extLst>
                <a:ext uri="{63B3BB69-23CF-44E3-9099-C40C66FF867C}">
                  <a14:compatExt spid="_x0000_s276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 Tage</a:t>
              </a:r>
              <a:endParaRPr lang="de-DE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17</xdr:row>
          <xdr:rowOff>0</xdr:rowOff>
        </xdr:from>
        <xdr:to>
          <xdr:col>18</xdr:col>
          <xdr:colOff>0</xdr:colOff>
          <xdr:row>18</xdr:row>
          <xdr:rowOff>0</xdr:rowOff>
        </xdr:to>
        <xdr:sp macro="" textlink="">
          <xdr:nvSpPr>
            <xdr:cNvPr id="27652" name="Option Button 3" hidden="1">
              <a:extLst>
                <a:ext uri="{63B3BB69-23CF-44E3-9099-C40C66FF867C}">
                  <a14:compatExt spid="_x0000_s276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14 Tage</a:t>
              </a:r>
              <a:endParaRPr lang="de-DE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18</xdr:row>
          <xdr:rowOff>0</xdr:rowOff>
        </xdr:from>
        <xdr:to>
          <xdr:col>18</xdr:col>
          <xdr:colOff>0</xdr:colOff>
          <xdr:row>19</xdr:row>
          <xdr:rowOff>0</xdr:rowOff>
        </xdr:to>
        <xdr:sp macro="" textlink="">
          <xdr:nvSpPr>
            <xdr:cNvPr id="27653" name="Option Button 4" hidden="1">
              <a:extLst>
                <a:ext uri="{63B3BB69-23CF-44E3-9099-C40C66FF867C}">
                  <a14:compatExt spid="_x0000_s276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21 Tage</a:t>
              </a:r>
              <a:endParaRPr lang="de-DE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19</xdr:row>
          <xdr:rowOff>0</xdr:rowOff>
        </xdr:from>
        <xdr:to>
          <xdr:col>18</xdr:col>
          <xdr:colOff>0</xdr:colOff>
          <xdr:row>20</xdr:row>
          <xdr:rowOff>0</xdr:rowOff>
        </xdr:to>
        <xdr:sp macro="" textlink="">
          <xdr:nvSpPr>
            <xdr:cNvPr id="27654" name="Option Button 5" hidden="1">
              <a:extLst>
                <a:ext uri="{63B3BB69-23CF-44E3-9099-C40C66FF867C}">
                  <a14:compatExt spid="_x0000_s276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28 Tage</a:t>
              </a:r>
              <a:endParaRPr lang="de-DE"/>
            </a:p>
          </xdr:txBody>
        </xdr:sp>
        <xdr:clientData/>
      </xdr:twoCellAnchor>
    </mc:Choice>
    <mc:Fallback/>
  </mc:AlternateContent>
  <xdr:twoCellAnchor>
    <xdr:from>
      <xdr:col>2</xdr:col>
      <xdr:colOff>600075</xdr:colOff>
      <xdr:row>13</xdr:row>
      <xdr:rowOff>180975</xdr:rowOff>
    </xdr:from>
    <xdr:to>
      <xdr:col>9</xdr:col>
      <xdr:colOff>690225</xdr:colOff>
      <xdr:row>30</xdr:row>
      <xdr:rowOff>182475</xdr:rowOff>
    </xdr:to>
    <xdr:graphicFrame macro="">
      <xdr:nvGraphicFramePr>
        <xdr:cNvPr id="1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14</xdr:row>
      <xdr:rowOff>0</xdr:rowOff>
    </xdr:from>
    <xdr:to>
      <xdr:col>10</xdr:col>
      <xdr:colOff>0</xdr:colOff>
      <xdr:row>32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22</xdr:row>
          <xdr:rowOff>0</xdr:rowOff>
        </xdr:from>
        <xdr:to>
          <xdr:col>18</xdr:col>
          <xdr:colOff>0</xdr:colOff>
          <xdr:row>23</xdr:row>
          <xdr:rowOff>0</xdr:rowOff>
        </xdr:to>
        <xdr:sp macro="" textlink="">
          <xdr:nvSpPr>
            <xdr:cNvPr id="30721" name="Scroll Bar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15</xdr:row>
          <xdr:rowOff>0</xdr:rowOff>
        </xdr:from>
        <xdr:to>
          <xdr:col>18</xdr:col>
          <xdr:colOff>0</xdr:colOff>
          <xdr:row>16</xdr:row>
          <xdr:rowOff>0</xdr:rowOff>
        </xdr:to>
        <xdr:sp macro="" textlink="">
          <xdr:nvSpPr>
            <xdr:cNvPr id="30722" name="Option Button 1" hidden="1">
              <a:extLst>
                <a:ext uri="{63B3BB69-23CF-44E3-9099-C40C66FF867C}">
                  <a14:compatExt spid="_x0000_s307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Ausschalten</a:t>
              </a:r>
              <a:endParaRPr lang="de-DE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16</xdr:row>
          <xdr:rowOff>0</xdr:rowOff>
        </xdr:from>
        <xdr:to>
          <xdr:col>18</xdr:col>
          <xdr:colOff>0</xdr:colOff>
          <xdr:row>17</xdr:row>
          <xdr:rowOff>0</xdr:rowOff>
        </xdr:to>
        <xdr:sp macro="" textlink="">
          <xdr:nvSpPr>
            <xdr:cNvPr id="30723" name="Option Button 2" hidden="1">
              <a:extLst>
                <a:ext uri="{63B3BB69-23CF-44E3-9099-C40C66FF867C}">
                  <a14:compatExt spid="_x0000_s307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 Tage</a:t>
              </a:r>
              <a:endParaRPr lang="de-DE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17</xdr:row>
          <xdr:rowOff>0</xdr:rowOff>
        </xdr:from>
        <xdr:to>
          <xdr:col>18</xdr:col>
          <xdr:colOff>0</xdr:colOff>
          <xdr:row>18</xdr:row>
          <xdr:rowOff>0</xdr:rowOff>
        </xdr:to>
        <xdr:sp macro="" textlink="">
          <xdr:nvSpPr>
            <xdr:cNvPr id="30724" name="Option Button 3" hidden="1">
              <a:extLst>
                <a:ext uri="{63B3BB69-23CF-44E3-9099-C40C66FF867C}">
                  <a14:compatExt spid="_x0000_s307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14 Tage</a:t>
              </a:r>
              <a:endParaRPr lang="de-DE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18</xdr:row>
          <xdr:rowOff>0</xdr:rowOff>
        </xdr:from>
        <xdr:to>
          <xdr:col>18</xdr:col>
          <xdr:colOff>0</xdr:colOff>
          <xdr:row>19</xdr:row>
          <xdr:rowOff>0</xdr:rowOff>
        </xdr:to>
        <xdr:sp macro="" textlink="">
          <xdr:nvSpPr>
            <xdr:cNvPr id="30725" name="Option Button 4" hidden="1">
              <a:extLst>
                <a:ext uri="{63B3BB69-23CF-44E3-9099-C40C66FF867C}">
                  <a14:compatExt spid="_x0000_s307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21 Tage</a:t>
              </a:r>
              <a:endParaRPr lang="de-DE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19</xdr:row>
          <xdr:rowOff>0</xdr:rowOff>
        </xdr:from>
        <xdr:to>
          <xdr:col>18</xdr:col>
          <xdr:colOff>0</xdr:colOff>
          <xdr:row>20</xdr:row>
          <xdr:rowOff>0</xdr:rowOff>
        </xdr:to>
        <xdr:sp macro="" textlink="">
          <xdr:nvSpPr>
            <xdr:cNvPr id="30726" name="Option Button 5" hidden="1">
              <a:extLst>
                <a:ext uri="{63B3BB69-23CF-44E3-9099-C40C66FF867C}">
                  <a14:compatExt spid="_x0000_s307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28 Tage</a:t>
              </a:r>
              <a:endParaRPr lang="de-DE"/>
            </a:p>
          </xdr:txBody>
        </xdr:sp>
        <xdr:clientData/>
      </xdr:twoCellAnchor>
    </mc:Choice>
    <mc:Fallback/>
  </mc:AlternateContent>
  <xdr:twoCellAnchor>
    <xdr:from>
      <xdr:col>2</xdr:col>
      <xdr:colOff>600075</xdr:colOff>
      <xdr:row>13</xdr:row>
      <xdr:rowOff>180975</xdr:rowOff>
    </xdr:from>
    <xdr:to>
      <xdr:col>9</xdr:col>
      <xdr:colOff>690225</xdr:colOff>
      <xdr:row>30</xdr:row>
      <xdr:rowOff>182475</xdr:rowOff>
    </xdr:to>
    <xdr:graphicFrame macro="">
      <xdr:nvGraphicFramePr>
        <xdr:cNvPr id="9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14</xdr:row>
      <xdr:rowOff>0</xdr:rowOff>
    </xdr:from>
    <xdr:to>
      <xdr:col>10</xdr:col>
      <xdr:colOff>0</xdr:colOff>
      <xdr:row>32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22</xdr:row>
          <xdr:rowOff>0</xdr:rowOff>
        </xdr:from>
        <xdr:to>
          <xdr:col>18</xdr:col>
          <xdr:colOff>0</xdr:colOff>
          <xdr:row>23</xdr:row>
          <xdr:rowOff>0</xdr:rowOff>
        </xdr:to>
        <xdr:sp macro="" textlink="">
          <xdr:nvSpPr>
            <xdr:cNvPr id="29697" name="Scroll Bar 1" hidden="1">
              <a:extLst>
                <a:ext uri="{63B3BB69-23CF-44E3-9099-C40C66FF867C}">
                  <a14:compatExt spid="_x0000_s296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15</xdr:row>
          <xdr:rowOff>0</xdr:rowOff>
        </xdr:from>
        <xdr:to>
          <xdr:col>18</xdr:col>
          <xdr:colOff>0</xdr:colOff>
          <xdr:row>16</xdr:row>
          <xdr:rowOff>0</xdr:rowOff>
        </xdr:to>
        <xdr:sp macro="" textlink="">
          <xdr:nvSpPr>
            <xdr:cNvPr id="29698" name="Option Button 1" hidden="1">
              <a:extLst>
                <a:ext uri="{63B3BB69-23CF-44E3-9099-C40C66FF867C}">
                  <a14:compatExt spid="_x0000_s296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Ausschalten</a:t>
              </a:r>
              <a:endParaRPr lang="de-DE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16</xdr:row>
          <xdr:rowOff>0</xdr:rowOff>
        </xdr:from>
        <xdr:to>
          <xdr:col>18</xdr:col>
          <xdr:colOff>0</xdr:colOff>
          <xdr:row>17</xdr:row>
          <xdr:rowOff>0</xdr:rowOff>
        </xdr:to>
        <xdr:sp macro="" textlink="">
          <xdr:nvSpPr>
            <xdr:cNvPr id="29699" name="Option Button 2" hidden="1">
              <a:extLst>
                <a:ext uri="{63B3BB69-23CF-44E3-9099-C40C66FF867C}">
                  <a14:compatExt spid="_x0000_s296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 Tage</a:t>
              </a:r>
              <a:endParaRPr lang="de-DE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17</xdr:row>
          <xdr:rowOff>0</xdr:rowOff>
        </xdr:from>
        <xdr:to>
          <xdr:col>18</xdr:col>
          <xdr:colOff>0</xdr:colOff>
          <xdr:row>18</xdr:row>
          <xdr:rowOff>0</xdr:rowOff>
        </xdr:to>
        <xdr:sp macro="" textlink="">
          <xdr:nvSpPr>
            <xdr:cNvPr id="29700" name="Option Button 3" hidden="1">
              <a:extLst>
                <a:ext uri="{63B3BB69-23CF-44E3-9099-C40C66FF867C}">
                  <a14:compatExt spid="_x0000_s297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14 Tage</a:t>
              </a:r>
              <a:endParaRPr lang="de-DE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18</xdr:row>
          <xdr:rowOff>0</xdr:rowOff>
        </xdr:from>
        <xdr:to>
          <xdr:col>18</xdr:col>
          <xdr:colOff>0</xdr:colOff>
          <xdr:row>19</xdr:row>
          <xdr:rowOff>0</xdr:rowOff>
        </xdr:to>
        <xdr:sp macro="" textlink="">
          <xdr:nvSpPr>
            <xdr:cNvPr id="29701" name="Option Button 4" hidden="1">
              <a:extLst>
                <a:ext uri="{63B3BB69-23CF-44E3-9099-C40C66FF867C}">
                  <a14:compatExt spid="_x0000_s297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21 Tage</a:t>
              </a:r>
              <a:endParaRPr lang="de-DE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19</xdr:row>
          <xdr:rowOff>0</xdr:rowOff>
        </xdr:from>
        <xdr:to>
          <xdr:col>18</xdr:col>
          <xdr:colOff>0</xdr:colOff>
          <xdr:row>20</xdr:row>
          <xdr:rowOff>0</xdr:rowOff>
        </xdr:to>
        <xdr:sp macro="" textlink="">
          <xdr:nvSpPr>
            <xdr:cNvPr id="29702" name="Option Button 5" hidden="1">
              <a:extLst>
                <a:ext uri="{63B3BB69-23CF-44E3-9099-C40C66FF867C}">
                  <a14:compatExt spid="_x0000_s297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28 Tage</a:t>
              </a:r>
              <a:endParaRPr lang="de-DE"/>
            </a:p>
          </xdr:txBody>
        </xdr:sp>
        <xdr:clientData/>
      </xdr:twoCellAnchor>
    </mc:Choice>
    <mc:Fallback/>
  </mc:AlternateContent>
  <xdr:twoCellAnchor>
    <xdr:from>
      <xdr:col>2</xdr:col>
      <xdr:colOff>600075</xdr:colOff>
      <xdr:row>13</xdr:row>
      <xdr:rowOff>180975</xdr:rowOff>
    </xdr:from>
    <xdr:to>
      <xdr:col>9</xdr:col>
      <xdr:colOff>690225</xdr:colOff>
      <xdr:row>30</xdr:row>
      <xdr:rowOff>182475</xdr:rowOff>
    </xdr:to>
    <xdr:graphicFrame macro="">
      <xdr:nvGraphicFramePr>
        <xdr:cNvPr id="9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blFirmen" displayName="tblFirmen" ref="B4:F25" totalsRowShown="0" headerRowDxfId="6" dataDxfId="5">
  <autoFilter ref="B4:F25"/>
  <sortState ref="B5:F25">
    <sortCondition ref="B5"/>
  </sortState>
  <tableColumns count="5">
    <tableColumn id="1" name="Name" dataDxfId="4"/>
    <tableColumn id="2" name="Straße" dataDxfId="3"/>
    <tableColumn id="3" name="PLZ" dataDxfId="2"/>
    <tableColumn id="4" name="Ort" dataDxfId="1"/>
    <tableColumn id="5" name="Gewerk" dataDxfId="0"/>
  </tableColumns>
  <tableStyleInfo name="TableStyleMedium17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Excel-Ideenbuch blau">
      <a:dk1>
        <a:sysClr val="windowText" lastClr="000000"/>
      </a:dk1>
      <a:lt1>
        <a:sysClr val="window" lastClr="FFFFFF"/>
      </a:lt1>
      <a:dk2>
        <a:srgbClr val="262626"/>
      </a:dk2>
      <a:lt2>
        <a:srgbClr val="F2F2F2"/>
      </a:lt2>
      <a:accent1>
        <a:srgbClr val="0072E5"/>
      </a:accent1>
      <a:accent2>
        <a:srgbClr val="0052A5"/>
      </a:accent2>
      <a:accent3>
        <a:srgbClr val="4BA5FF"/>
      </a:accent3>
      <a:accent4>
        <a:srgbClr val="A5A5A5"/>
      </a:accent4>
      <a:accent5>
        <a:srgbClr val="797979"/>
      </a:accent5>
      <a:accent6>
        <a:srgbClr val="D8D8D8"/>
      </a:accent6>
      <a:hlink>
        <a:srgbClr val="3399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1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0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9.xml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Relationship Id="rId9" Type="http://schemas.openxmlformats.org/officeDocument/2006/relationships/ctrlProp" Target="../ctrlProps/ctrlProp12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7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16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15.xml"/><Relationship Id="rId5" Type="http://schemas.openxmlformats.org/officeDocument/2006/relationships/ctrlProp" Target="../ctrlProps/ctrlProp14.xml"/><Relationship Id="rId4" Type="http://schemas.openxmlformats.org/officeDocument/2006/relationships/ctrlProp" Target="../ctrlProps/ctrlProp13.xml"/><Relationship Id="rId9" Type="http://schemas.openxmlformats.org/officeDocument/2006/relationships/ctrlProp" Target="../ctrlProps/ctrlProp18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3.xml"/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22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21.xml"/><Relationship Id="rId5" Type="http://schemas.openxmlformats.org/officeDocument/2006/relationships/ctrlProp" Target="../ctrlProps/ctrlProp20.xml"/><Relationship Id="rId4" Type="http://schemas.openxmlformats.org/officeDocument/2006/relationships/ctrlProp" Target="../ctrlProps/ctrlProp19.xml"/><Relationship Id="rId9" Type="http://schemas.openxmlformats.org/officeDocument/2006/relationships/ctrlProp" Target="../ctrlProps/ctrlProp24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9.xml"/><Relationship Id="rId3" Type="http://schemas.openxmlformats.org/officeDocument/2006/relationships/vmlDrawing" Target="../drawings/vmlDrawing5.vml"/><Relationship Id="rId7" Type="http://schemas.openxmlformats.org/officeDocument/2006/relationships/ctrlProp" Target="../ctrlProps/ctrlProp28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27.xml"/><Relationship Id="rId5" Type="http://schemas.openxmlformats.org/officeDocument/2006/relationships/ctrlProp" Target="../ctrlProps/ctrlProp26.xml"/><Relationship Id="rId4" Type="http://schemas.openxmlformats.org/officeDocument/2006/relationships/ctrlProp" Target="../ctrlProps/ctrlProp25.xml"/><Relationship Id="rId9" Type="http://schemas.openxmlformats.org/officeDocument/2006/relationships/ctrlProp" Target="../ctrlProps/ctrlProp30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5.xml"/><Relationship Id="rId3" Type="http://schemas.openxmlformats.org/officeDocument/2006/relationships/vmlDrawing" Target="../drawings/vmlDrawing6.vml"/><Relationship Id="rId7" Type="http://schemas.openxmlformats.org/officeDocument/2006/relationships/ctrlProp" Target="../ctrlProps/ctrlProp34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33.xml"/><Relationship Id="rId5" Type="http://schemas.openxmlformats.org/officeDocument/2006/relationships/ctrlProp" Target="../ctrlProps/ctrlProp32.xml"/><Relationship Id="rId4" Type="http://schemas.openxmlformats.org/officeDocument/2006/relationships/ctrlProp" Target="../ctrlProps/ctrlProp31.xml"/><Relationship Id="rId9" Type="http://schemas.openxmlformats.org/officeDocument/2006/relationships/ctrlProp" Target="../ctrlProps/ctrlProp36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1.xml"/><Relationship Id="rId3" Type="http://schemas.openxmlformats.org/officeDocument/2006/relationships/vmlDrawing" Target="../drawings/vmlDrawing7.vml"/><Relationship Id="rId7" Type="http://schemas.openxmlformats.org/officeDocument/2006/relationships/ctrlProp" Target="../ctrlProps/ctrlProp40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39.xml"/><Relationship Id="rId5" Type="http://schemas.openxmlformats.org/officeDocument/2006/relationships/ctrlProp" Target="../ctrlProps/ctrlProp38.xml"/><Relationship Id="rId4" Type="http://schemas.openxmlformats.org/officeDocument/2006/relationships/ctrlProp" Target="../ctrlProps/ctrlProp37.xml"/><Relationship Id="rId9" Type="http://schemas.openxmlformats.org/officeDocument/2006/relationships/ctrlProp" Target="../ctrlProps/ctrlProp42.xm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7.xml"/><Relationship Id="rId3" Type="http://schemas.openxmlformats.org/officeDocument/2006/relationships/vmlDrawing" Target="../drawings/vmlDrawing8.vml"/><Relationship Id="rId7" Type="http://schemas.openxmlformats.org/officeDocument/2006/relationships/ctrlProp" Target="../ctrlProps/ctrlProp46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ctrlProp" Target="../ctrlProps/ctrlProp45.xml"/><Relationship Id="rId5" Type="http://schemas.openxmlformats.org/officeDocument/2006/relationships/ctrlProp" Target="../ctrlProps/ctrlProp44.xml"/><Relationship Id="rId4" Type="http://schemas.openxmlformats.org/officeDocument/2006/relationships/ctrlProp" Target="../ctrlProps/ctrlProp43.xml"/><Relationship Id="rId9" Type="http://schemas.openxmlformats.org/officeDocument/2006/relationships/ctrlProp" Target="../ctrlProps/ctrlProp4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B1:O17"/>
  <sheetViews>
    <sheetView showGridLines="0" zoomScaleNormal="100" workbookViewId="0"/>
  </sheetViews>
  <sheetFormatPr baseColWidth="10" defaultRowHeight="15" x14ac:dyDescent="0.25"/>
  <cols>
    <col min="1" max="1" width="2.85546875" style="1" customWidth="1"/>
    <col min="2" max="2" width="5.7109375" style="1" customWidth="1"/>
    <col min="3" max="3" width="20" style="1" customWidth="1"/>
    <col min="4" max="4" width="21.28515625" style="1" bestFit="1" customWidth="1"/>
    <col min="5" max="5" width="15.7109375" style="1" customWidth="1"/>
    <col min="6" max="6" width="9.7109375" style="1" customWidth="1"/>
    <col min="7" max="7" width="16.28515625" style="1" customWidth="1"/>
    <col min="8" max="8" width="10" style="1" bestFit="1" customWidth="1"/>
    <col min="9" max="9" width="14.7109375" style="1" customWidth="1"/>
    <col min="10" max="10" width="12.140625" style="1" customWidth="1"/>
    <col min="11" max="12" width="12.28515625" style="1" customWidth="1"/>
    <col min="13" max="13" width="13.28515625" style="1" customWidth="1"/>
    <col min="14" max="14" width="12.140625" style="1" customWidth="1"/>
    <col min="15" max="15" width="12" style="1" customWidth="1"/>
    <col min="16" max="16384" width="11.42578125" style="1"/>
  </cols>
  <sheetData>
    <row r="1" spans="2:15" ht="15" customHeight="1" x14ac:dyDescent="0.25"/>
    <row r="2" spans="2:15" ht="21" x14ac:dyDescent="0.35">
      <c r="B2" s="39" t="s">
        <v>0</v>
      </c>
      <c r="C2" s="40"/>
      <c r="D2" s="40"/>
      <c r="E2" s="40"/>
      <c r="F2" s="40"/>
      <c r="G2" s="40"/>
      <c r="H2" s="40"/>
      <c r="I2" s="40"/>
      <c r="J2" s="40"/>
    </row>
    <row r="3" spans="2:15" ht="15" customHeight="1" x14ac:dyDescent="0.25"/>
    <row r="4" spans="2:15" x14ac:dyDescent="0.25">
      <c r="B4" s="41" t="s">
        <v>93</v>
      </c>
      <c r="C4" s="42"/>
      <c r="D4" s="42" t="s">
        <v>1</v>
      </c>
      <c r="E4" s="43" t="s">
        <v>97</v>
      </c>
      <c r="F4" s="44" t="s">
        <v>82</v>
      </c>
      <c r="G4" s="43" t="s">
        <v>98</v>
      </c>
      <c r="H4" s="44" t="s">
        <v>83</v>
      </c>
      <c r="I4" s="43" t="s">
        <v>99</v>
      </c>
      <c r="J4" s="45" t="s">
        <v>100</v>
      </c>
      <c r="K4" s="46" t="s">
        <v>91</v>
      </c>
      <c r="L4" s="46" t="s">
        <v>86</v>
      </c>
      <c r="M4" s="46" t="s">
        <v>92</v>
      </c>
      <c r="N4" s="46" t="s">
        <v>85</v>
      </c>
      <c r="O4" s="47" t="s">
        <v>84</v>
      </c>
    </row>
    <row r="5" spans="2:15" x14ac:dyDescent="0.25">
      <c r="B5" s="9">
        <v>1</v>
      </c>
      <c r="C5" s="10" t="s">
        <v>2</v>
      </c>
      <c r="D5" s="10" t="s">
        <v>39</v>
      </c>
      <c r="E5" s="11">
        <v>41071</v>
      </c>
      <c r="F5" s="12">
        <v>2</v>
      </c>
      <c r="G5" s="11">
        <f>WORKDAY(E5,F5-1,)</f>
        <v>41072</v>
      </c>
      <c r="H5" s="33">
        <f>G5-E5+1</f>
        <v>2</v>
      </c>
      <c r="I5" s="11">
        <v>41072</v>
      </c>
      <c r="J5" s="13">
        <v>7000</v>
      </c>
      <c r="K5" s="36">
        <f t="shared" ref="K5:K13" si="0">I5-G5</f>
        <v>0</v>
      </c>
      <c r="L5" s="36">
        <f t="shared" ref="L5:L13" si="1">H5+K5</f>
        <v>2</v>
      </c>
      <c r="M5" s="36">
        <f t="shared" ref="M5:M13" si="2">MIN(H5,L5)</f>
        <v>2</v>
      </c>
      <c r="N5" s="36">
        <f t="shared" ref="N5:N13" si="3">IF(I5&lt;G5,-K5,0)</f>
        <v>0</v>
      </c>
      <c r="O5" s="36">
        <f t="shared" ref="O5:O13" si="4">IF(I5&gt;G5,K5,0)</f>
        <v>0</v>
      </c>
    </row>
    <row r="6" spans="2:15" x14ac:dyDescent="0.25">
      <c r="B6" s="28">
        <v>2</v>
      </c>
      <c r="C6" s="29" t="s">
        <v>46</v>
      </c>
      <c r="D6" s="29" t="s">
        <v>79</v>
      </c>
      <c r="E6" s="30">
        <v>41073</v>
      </c>
      <c r="F6" s="31">
        <v>21</v>
      </c>
      <c r="G6" s="30">
        <f>WORKDAY(E6,F6-1,)</f>
        <v>41101</v>
      </c>
      <c r="H6" s="34">
        <f t="shared" ref="H6:H13" si="5">G6-E6+1</f>
        <v>29</v>
      </c>
      <c r="I6" s="30">
        <v>41103</v>
      </c>
      <c r="J6" s="32">
        <v>27000</v>
      </c>
      <c r="K6" s="37">
        <f t="shared" si="0"/>
        <v>2</v>
      </c>
      <c r="L6" s="37">
        <f t="shared" si="1"/>
        <v>31</v>
      </c>
      <c r="M6" s="37">
        <f t="shared" si="2"/>
        <v>29</v>
      </c>
      <c r="N6" s="37">
        <f t="shared" si="3"/>
        <v>0</v>
      </c>
      <c r="O6" s="37">
        <f t="shared" si="4"/>
        <v>2</v>
      </c>
    </row>
    <row r="7" spans="2:15" x14ac:dyDescent="0.25">
      <c r="B7" s="9">
        <v>3</v>
      </c>
      <c r="C7" s="10" t="s">
        <v>88</v>
      </c>
      <c r="D7" s="10" t="s">
        <v>79</v>
      </c>
      <c r="E7" s="11">
        <v>41106</v>
      </c>
      <c r="F7" s="12">
        <v>18</v>
      </c>
      <c r="G7" s="11">
        <f t="shared" ref="G7:G13" si="6">WORKDAY(E7,F7-1,)</f>
        <v>41129</v>
      </c>
      <c r="H7" s="33">
        <f t="shared" si="5"/>
        <v>24</v>
      </c>
      <c r="I7" s="11">
        <v>41122</v>
      </c>
      <c r="J7" s="13">
        <v>28000</v>
      </c>
      <c r="K7" s="36">
        <f t="shared" si="0"/>
        <v>-7</v>
      </c>
      <c r="L7" s="36">
        <f t="shared" si="1"/>
        <v>17</v>
      </c>
      <c r="M7" s="36">
        <f t="shared" si="2"/>
        <v>17</v>
      </c>
      <c r="N7" s="36">
        <f t="shared" si="3"/>
        <v>7</v>
      </c>
      <c r="O7" s="36">
        <f t="shared" si="4"/>
        <v>0</v>
      </c>
    </row>
    <row r="8" spans="2:15" x14ac:dyDescent="0.25">
      <c r="B8" s="28">
        <v>4</v>
      </c>
      <c r="C8" s="29" t="s">
        <v>87</v>
      </c>
      <c r="D8" s="29" t="s">
        <v>58</v>
      </c>
      <c r="E8" s="30">
        <v>41130</v>
      </c>
      <c r="F8" s="31">
        <v>7</v>
      </c>
      <c r="G8" s="30">
        <f t="shared" si="6"/>
        <v>41138</v>
      </c>
      <c r="H8" s="34">
        <f t="shared" si="5"/>
        <v>9</v>
      </c>
      <c r="I8" s="30">
        <v>41138</v>
      </c>
      <c r="J8" s="32">
        <v>22000</v>
      </c>
      <c r="K8" s="37">
        <f t="shared" si="0"/>
        <v>0</v>
      </c>
      <c r="L8" s="37">
        <f t="shared" si="1"/>
        <v>9</v>
      </c>
      <c r="M8" s="37">
        <f t="shared" si="2"/>
        <v>9</v>
      </c>
      <c r="N8" s="37">
        <f t="shared" si="3"/>
        <v>0</v>
      </c>
      <c r="O8" s="37">
        <f t="shared" si="4"/>
        <v>0</v>
      </c>
    </row>
    <row r="9" spans="2:15" x14ac:dyDescent="0.25">
      <c r="B9" s="15">
        <v>5</v>
      </c>
      <c r="C9" s="16" t="s">
        <v>31</v>
      </c>
      <c r="D9" s="16" t="s">
        <v>51</v>
      </c>
      <c r="E9" s="17">
        <v>41136</v>
      </c>
      <c r="F9" s="18">
        <v>3</v>
      </c>
      <c r="G9" s="17">
        <f t="shared" si="6"/>
        <v>41138</v>
      </c>
      <c r="H9" s="35">
        <f t="shared" si="5"/>
        <v>3</v>
      </c>
      <c r="I9" s="11">
        <v>41138</v>
      </c>
      <c r="J9" s="19">
        <v>22000</v>
      </c>
      <c r="K9" s="38">
        <f t="shared" si="0"/>
        <v>0</v>
      </c>
      <c r="L9" s="38">
        <f t="shared" si="1"/>
        <v>3</v>
      </c>
      <c r="M9" s="38">
        <f t="shared" si="2"/>
        <v>3</v>
      </c>
      <c r="N9" s="38">
        <f t="shared" si="3"/>
        <v>0</v>
      </c>
      <c r="O9" s="38">
        <f t="shared" si="4"/>
        <v>0</v>
      </c>
    </row>
    <row r="10" spans="2:15" x14ac:dyDescent="0.25">
      <c r="B10" s="28">
        <v>6</v>
      </c>
      <c r="C10" s="29" t="s">
        <v>89</v>
      </c>
      <c r="D10" s="29" t="s">
        <v>28</v>
      </c>
      <c r="E10" s="30">
        <v>41136</v>
      </c>
      <c r="F10" s="31">
        <v>9</v>
      </c>
      <c r="G10" s="30">
        <f t="shared" si="6"/>
        <v>41148</v>
      </c>
      <c r="H10" s="34">
        <f t="shared" si="5"/>
        <v>13</v>
      </c>
      <c r="I10" s="30">
        <v>41148</v>
      </c>
      <c r="J10" s="32">
        <v>61000</v>
      </c>
      <c r="K10" s="37">
        <f t="shared" si="0"/>
        <v>0</v>
      </c>
      <c r="L10" s="37">
        <f t="shared" si="1"/>
        <v>13</v>
      </c>
      <c r="M10" s="37">
        <f t="shared" si="2"/>
        <v>13</v>
      </c>
      <c r="N10" s="37">
        <f t="shared" si="3"/>
        <v>0</v>
      </c>
      <c r="O10" s="37">
        <f t="shared" si="4"/>
        <v>0</v>
      </c>
    </row>
    <row r="11" spans="2:15" x14ac:dyDescent="0.25">
      <c r="B11" s="15">
        <v>7</v>
      </c>
      <c r="C11" s="16" t="s">
        <v>5</v>
      </c>
      <c r="D11" s="16" t="s">
        <v>48</v>
      </c>
      <c r="E11" s="17">
        <v>41156</v>
      </c>
      <c r="F11" s="18">
        <v>20</v>
      </c>
      <c r="G11" s="17">
        <f t="shared" si="6"/>
        <v>41183</v>
      </c>
      <c r="H11" s="35">
        <f t="shared" si="5"/>
        <v>28</v>
      </c>
      <c r="I11" s="11">
        <v>41197</v>
      </c>
      <c r="J11" s="19">
        <v>4000</v>
      </c>
      <c r="K11" s="38">
        <f t="shared" si="0"/>
        <v>14</v>
      </c>
      <c r="L11" s="38">
        <f t="shared" si="1"/>
        <v>42</v>
      </c>
      <c r="M11" s="38">
        <f t="shared" si="2"/>
        <v>28</v>
      </c>
      <c r="N11" s="38">
        <f t="shared" si="3"/>
        <v>0</v>
      </c>
      <c r="O11" s="38">
        <f t="shared" si="4"/>
        <v>14</v>
      </c>
    </row>
    <row r="12" spans="2:15" x14ac:dyDescent="0.25">
      <c r="B12" s="28">
        <v>8</v>
      </c>
      <c r="C12" s="29" t="s">
        <v>90</v>
      </c>
      <c r="D12" s="29" t="s">
        <v>27</v>
      </c>
      <c r="E12" s="30">
        <v>41197</v>
      </c>
      <c r="F12" s="31">
        <v>10</v>
      </c>
      <c r="G12" s="30">
        <f t="shared" si="6"/>
        <v>41208</v>
      </c>
      <c r="H12" s="34">
        <f t="shared" si="5"/>
        <v>12</v>
      </c>
      <c r="I12" s="30">
        <v>41208</v>
      </c>
      <c r="J12" s="32">
        <v>34000</v>
      </c>
      <c r="K12" s="37">
        <f t="shared" si="0"/>
        <v>0</v>
      </c>
      <c r="L12" s="37">
        <f t="shared" si="1"/>
        <v>12</v>
      </c>
      <c r="M12" s="37">
        <f t="shared" si="2"/>
        <v>12</v>
      </c>
      <c r="N12" s="37">
        <f t="shared" si="3"/>
        <v>0</v>
      </c>
      <c r="O12" s="37">
        <f t="shared" si="4"/>
        <v>0</v>
      </c>
    </row>
    <row r="13" spans="2:15" x14ac:dyDescent="0.25">
      <c r="B13" s="15">
        <v>9</v>
      </c>
      <c r="C13" s="16" t="s">
        <v>6</v>
      </c>
      <c r="D13" s="16" t="s">
        <v>55</v>
      </c>
      <c r="E13" s="17">
        <v>41207</v>
      </c>
      <c r="F13" s="18">
        <v>2</v>
      </c>
      <c r="G13" s="17">
        <f t="shared" si="6"/>
        <v>41208</v>
      </c>
      <c r="H13" s="35">
        <f t="shared" si="5"/>
        <v>2</v>
      </c>
      <c r="I13" s="11">
        <v>41214</v>
      </c>
      <c r="J13" s="19">
        <v>1000</v>
      </c>
      <c r="K13" s="38">
        <f t="shared" si="0"/>
        <v>6</v>
      </c>
      <c r="L13" s="38">
        <f t="shared" si="1"/>
        <v>8</v>
      </c>
      <c r="M13" s="38">
        <f t="shared" si="2"/>
        <v>2</v>
      </c>
      <c r="N13" s="38">
        <f t="shared" si="3"/>
        <v>0</v>
      </c>
      <c r="O13" s="38">
        <f t="shared" si="4"/>
        <v>6</v>
      </c>
    </row>
    <row r="15" spans="2:15" x14ac:dyDescent="0.25">
      <c r="D15" s="48" t="s">
        <v>94</v>
      </c>
      <c r="E15" s="3">
        <f>MIN(E5:E13)</f>
        <v>41071</v>
      </c>
      <c r="G15" s="6">
        <f>MAX(G5:G13)</f>
        <v>41208</v>
      </c>
      <c r="H15" s="51" t="s">
        <v>95</v>
      </c>
      <c r="I15" s="52"/>
    </row>
    <row r="16" spans="2:15" x14ac:dyDescent="0.25">
      <c r="D16" s="49" t="s">
        <v>103</v>
      </c>
      <c r="E16" s="4">
        <f>DATE(YEAR(E15),MONTH(E15),1)</f>
        <v>41061</v>
      </c>
      <c r="G16" s="7">
        <f>DATE(YEAR(G15),MONTH(G15)+1,1)</f>
        <v>41214</v>
      </c>
      <c r="H16" s="53" t="s">
        <v>96</v>
      </c>
      <c r="I16" s="54"/>
    </row>
    <row r="17" spans="4:9" x14ac:dyDescent="0.25">
      <c r="D17" s="50" t="s">
        <v>104</v>
      </c>
      <c r="E17" s="5">
        <f>E16</f>
        <v>41061</v>
      </c>
      <c r="G17" s="8">
        <f>G16</f>
        <v>41214</v>
      </c>
      <c r="H17" s="55" t="s">
        <v>104</v>
      </c>
      <c r="I17" s="56"/>
    </row>
  </sheetData>
  <conditionalFormatting sqref="E5:E13">
    <cfRule type="expression" dxfId="33" priority="5">
      <formula>WEEKDAY(E5,2)&gt;5</formula>
    </cfRule>
  </conditionalFormatting>
  <conditionalFormatting sqref="I5:I13">
    <cfRule type="expression" dxfId="32" priority="1">
      <formula>$I5&gt;$G5</formula>
    </cfRule>
    <cfRule type="expression" dxfId="31" priority="2">
      <formula>$I5&lt;$G5</formula>
    </cfRule>
  </conditionalFormatting>
  <dataValidations count="3">
    <dataValidation type="list" allowBlank="1" showInputMessage="1" showErrorMessage="1" errorTitle="Falscher Firmenname" error="Es dürfen nur Firmen angegeben werden, die in der Firmenliste aufgeführt sind." sqref="D65526:D65530 D131062:D131066 D196598:D196602 D262134:D262138 D327670:D327674 D393206:D393210 D458742:D458746 D524278:D524282 D589814:D589818 D655350:D655354 D720886:D720890 D786422:D786426 D851958:D851962 D917494:D917498 D983030:D983034 D65532:D65549 D131068:D131085 D196604:D196621 D262140:D262157 D327676:D327693 D393212:D393229 D458748:D458765 D524284:D524301 D589820:D589837 D655356:D655373 D720892:D720909 D786428:D786445 D851964:D851981 D917500:D917517 D983036:D983053">
      <formula1>Firma</formula1>
    </dataValidation>
    <dataValidation allowBlank="1" showInputMessage="1" showErrorMessage="1" errorTitle="Falsche Eingabe" error="Es dürfen nur Tätigkeiten angegeben werden,_x000a_die bei der Kostenplanung bereits berücksichtigt wurde." sqref="C5:C13 C65526:C65530 C131062:C131066 C196598:C196602 C262134:C262138 C327670:C327674 C393206:C393210 C458742:C458746 C524278:C524282 C589814:C589818 C655350:C655354 C720886:C720890 C786422:C786426 C851958:C851962 C917494:C917498 C983030:C983034 C65532:C65549 C131068:C131085 C196604:C196621 C262140:C262157 C327676:C327693 C393212:C393229 C458748:C458765 C524284:C524301 C589820:C589837 C655356:C655373 C720892:C720909 C786428:C786445 C851964:C851981 C917500:C917517 C983036:C983053"/>
    <dataValidation type="list" allowBlank="1" showInputMessage="1" showErrorMessage="1" errorTitle="Falscher Firmenname" error="Es dürfen nur Firmen angegeben werden, die in der Firmenliste aufgeführt sind." sqref="D5:D13">
      <formula1>Firmen</formula1>
    </dataValidation>
  </dataValidations>
  <pageMargins left="0.7" right="0.7" top="0.78740157499999996" bottom="0.78740157499999996" header="0.3" footer="0.3"/>
  <pageSetup paperSize="9" orientation="landscape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B1:F25"/>
  <sheetViews>
    <sheetView showGridLines="0" workbookViewId="0"/>
  </sheetViews>
  <sheetFormatPr baseColWidth="10" defaultRowHeight="15" x14ac:dyDescent="0.25"/>
  <cols>
    <col min="1" max="1" width="2.85546875" style="1" customWidth="1"/>
    <col min="2" max="3" width="22.7109375" style="1" customWidth="1"/>
    <col min="4" max="4" width="7.7109375" style="1" customWidth="1"/>
    <col min="5" max="5" width="14.7109375" style="1" customWidth="1"/>
    <col min="6" max="6" width="18.7109375" style="1" customWidth="1"/>
    <col min="7" max="251" width="11.42578125" style="1"/>
    <col min="252" max="252" width="4.42578125" style="1" customWidth="1"/>
    <col min="253" max="253" width="11" style="1" customWidth="1"/>
    <col min="254" max="254" width="37.28515625" style="1" bestFit="1" customWidth="1"/>
    <col min="255" max="255" width="21.5703125" style="1" customWidth="1"/>
    <col min="256" max="256" width="20.5703125" style="1" customWidth="1"/>
    <col min="257" max="257" width="13.85546875" style="1" customWidth="1"/>
    <col min="258" max="258" width="11.42578125" style="1"/>
    <col min="259" max="259" width="20.5703125" style="1" bestFit="1" customWidth="1"/>
    <col min="260" max="507" width="11.42578125" style="1"/>
    <col min="508" max="508" width="4.42578125" style="1" customWidth="1"/>
    <col min="509" max="509" width="11" style="1" customWidth="1"/>
    <col min="510" max="510" width="37.28515625" style="1" bestFit="1" customWidth="1"/>
    <col min="511" max="511" width="21.5703125" style="1" customWidth="1"/>
    <col min="512" max="512" width="20.5703125" style="1" customWidth="1"/>
    <col min="513" max="513" width="13.85546875" style="1" customWidth="1"/>
    <col min="514" max="514" width="11.42578125" style="1"/>
    <col min="515" max="515" width="20.5703125" style="1" bestFit="1" customWidth="1"/>
    <col min="516" max="763" width="11.42578125" style="1"/>
    <col min="764" max="764" width="4.42578125" style="1" customWidth="1"/>
    <col min="765" max="765" width="11" style="1" customWidth="1"/>
    <col min="766" max="766" width="37.28515625" style="1" bestFit="1" customWidth="1"/>
    <col min="767" max="767" width="21.5703125" style="1" customWidth="1"/>
    <col min="768" max="768" width="20.5703125" style="1" customWidth="1"/>
    <col min="769" max="769" width="13.85546875" style="1" customWidth="1"/>
    <col min="770" max="770" width="11.42578125" style="1"/>
    <col min="771" max="771" width="20.5703125" style="1" bestFit="1" customWidth="1"/>
    <col min="772" max="1019" width="11.42578125" style="1"/>
    <col min="1020" max="1020" width="4.42578125" style="1" customWidth="1"/>
    <col min="1021" max="1021" width="11" style="1" customWidth="1"/>
    <col min="1022" max="1022" width="37.28515625" style="1" bestFit="1" customWidth="1"/>
    <col min="1023" max="1023" width="21.5703125" style="1" customWidth="1"/>
    <col min="1024" max="1024" width="20.5703125" style="1" customWidth="1"/>
    <col min="1025" max="1025" width="13.85546875" style="1" customWidth="1"/>
    <col min="1026" max="1026" width="11.42578125" style="1"/>
    <col min="1027" max="1027" width="20.5703125" style="1" bestFit="1" customWidth="1"/>
    <col min="1028" max="1275" width="11.42578125" style="1"/>
    <col min="1276" max="1276" width="4.42578125" style="1" customWidth="1"/>
    <col min="1277" max="1277" width="11" style="1" customWidth="1"/>
    <col min="1278" max="1278" width="37.28515625" style="1" bestFit="1" customWidth="1"/>
    <col min="1279" max="1279" width="21.5703125" style="1" customWidth="1"/>
    <col min="1280" max="1280" width="20.5703125" style="1" customWidth="1"/>
    <col min="1281" max="1281" width="13.85546875" style="1" customWidth="1"/>
    <col min="1282" max="1282" width="11.42578125" style="1"/>
    <col min="1283" max="1283" width="20.5703125" style="1" bestFit="1" customWidth="1"/>
    <col min="1284" max="1531" width="11.42578125" style="1"/>
    <col min="1532" max="1532" width="4.42578125" style="1" customWidth="1"/>
    <col min="1533" max="1533" width="11" style="1" customWidth="1"/>
    <col min="1534" max="1534" width="37.28515625" style="1" bestFit="1" customWidth="1"/>
    <col min="1535" max="1535" width="21.5703125" style="1" customWidth="1"/>
    <col min="1536" max="1536" width="20.5703125" style="1" customWidth="1"/>
    <col min="1537" max="1537" width="13.85546875" style="1" customWidth="1"/>
    <col min="1538" max="1538" width="11.42578125" style="1"/>
    <col min="1539" max="1539" width="20.5703125" style="1" bestFit="1" customWidth="1"/>
    <col min="1540" max="1787" width="11.42578125" style="1"/>
    <col min="1788" max="1788" width="4.42578125" style="1" customWidth="1"/>
    <col min="1789" max="1789" width="11" style="1" customWidth="1"/>
    <col min="1790" max="1790" width="37.28515625" style="1" bestFit="1" customWidth="1"/>
    <col min="1791" max="1791" width="21.5703125" style="1" customWidth="1"/>
    <col min="1792" max="1792" width="20.5703125" style="1" customWidth="1"/>
    <col min="1793" max="1793" width="13.85546875" style="1" customWidth="1"/>
    <col min="1794" max="1794" width="11.42578125" style="1"/>
    <col min="1795" max="1795" width="20.5703125" style="1" bestFit="1" customWidth="1"/>
    <col min="1796" max="2043" width="11.42578125" style="1"/>
    <col min="2044" max="2044" width="4.42578125" style="1" customWidth="1"/>
    <col min="2045" max="2045" width="11" style="1" customWidth="1"/>
    <col min="2046" max="2046" width="37.28515625" style="1" bestFit="1" customWidth="1"/>
    <col min="2047" max="2047" width="21.5703125" style="1" customWidth="1"/>
    <col min="2048" max="2048" width="20.5703125" style="1" customWidth="1"/>
    <col min="2049" max="2049" width="13.85546875" style="1" customWidth="1"/>
    <col min="2050" max="2050" width="11.42578125" style="1"/>
    <col min="2051" max="2051" width="20.5703125" style="1" bestFit="1" customWidth="1"/>
    <col min="2052" max="2299" width="11.42578125" style="1"/>
    <col min="2300" max="2300" width="4.42578125" style="1" customWidth="1"/>
    <col min="2301" max="2301" width="11" style="1" customWidth="1"/>
    <col min="2302" max="2302" width="37.28515625" style="1" bestFit="1" customWidth="1"/>
    <col min="2303" max="2303" width="21.5703125" style="1" customWidth="1"/>
    <col min="2304" max="2304" width="20.5703125" style="1" customWidth="1"/>
    <col min="2305" max="2305" width="13.85546875" style="1" customWidth="1"/>
    <col min="2306" max="2306" width="11.42578125" style="1"/>
    <col min="2307" max="2307" width="20.5703125" style="1" bestFit="1" customWidth="1"/>
    <col min="2308" max="2555" width="11.42578125" style="1"/>
    <col min="2556" max="2556" width="4.42578125" style="1" customWidth="1"/>
    <col min="2557" max="2557" width="11" style="1" customWidth="1"/>
    <col min="2558" max="2558" width="37.28515625" style="1" bestFit="1" customWidth="1"/>
    <col min="2559" max="2559" width="21.5703125" style="1" customWidth="1"/>
    <col min="2560" max="2560" width="20.5703125" style="1" customWidth="1"/>
    <col min="2561" max="2561" width="13.85546875" style="1" customWidth="1"/>
    <col min="2562" max="2562" width="11.42578125" style="1"/>
    <col min="2563" max="2563" width="20.5703125" style="1" bestFit="1" customWidth="1"/>
    <col min="2564" max="2811" width="11.42578125" style="1"/>
    <col min="2812" max="2812" width="4.42578125" style="1" customWidth="1"/>
    <col min="2813" max="2813" width="11" style="1" customWidth="1"/>
    <col min="2814" max="2814" width="37.28515625" style="1" bestFit="1" customWidth="1"/>
    <col min="2815" max="2815" width="21.5703125" style="1" customWidth="1"/>
    <col min="2816" max="2816" width="20.5703125" style="1" customWidth="1"/>
    <col min="2817" max="2817" width="13.85546875" style="1" customWidth="1"/>
    <col min="2818" max="2818" width="11.42578125" style="1"/>
    <col min="2819" max="2819" width="20.5703125" style="1" bestFit="1" customWidth="1"/>
    <col min="2820" max="3067" width="11.42578125" style="1"/>
    <col min="3068" max="3068" width="4.42578125" style="1" customWidth="1"/>
    <col min="3069" max="3069" width="11" style="1" customWidth="1"/>
    <col min="3070" max="3070" width="37.28515625" style="1" bestFit="1" customWidth="1"/>
    <col min="3071" max="3071" width="21.5703125" style="1" customWidth="1"/>
    <col min="3072" max="3072" width="20.5703125" style="1" customWidth="1"/>
    <col min="3073" max="3073" width="13.85546875" style="1" customWidth="1"/>
    <col min="3074" max="3074" width="11.42578125" style="1"/>
    <col min="3075" max="3075" width="20.5703125" style="1" bestFit="1" customWidth="1"/>
    <col min="3076" max="3323" width="11.42578125" style="1"/>
    <col min="3324" max="3324" width="4.42578125" style="1" customWidth="1"/>
    <col min="3325" max="3325" width="11" style="1" customWidth="1"/>
    <col min="3326" max="3326" width="37.28515625" style="1" bestFit="1" customWidth="1"/>
    <col min="3327" max="3327" width="21.5703125" style="1" customWidth="1"/>
    <col min="3328" max="3328" width="20.5703125" style="1" customWidth="1"/>
    <col min="3329" max="3329" width="13.85546875" style="1" customWidth="1"/>
    <col min="3330" max="3330" width="11.42578125" style="1"/>
    <col min="3331" max="3331" width="20.5703125" style="1" bestFit="1" customWidth="1"/>
    <col min="3332" max="3579" width="11.42578125" style="1"/>
    <col min="3580" max="3580" width="4.42578125" style="1" customWidth="1"/>
    <col min="3581" max="3581" width="11" style="1" customWidth="1"/>
    <col min="3582" max="3582" width="37.28515625" style="1" bestFit="1" customWidth="1"/>
    <col min="3583" max="3583" width="21.5703125" style="1" customWidth="1"/>
    <col min="3584" max="3584" width="20.5703125" style="1" customWidth="1"/>
    <col min="3585" max="3585" width="13.85546875" style="1" customWidth="1"/>
    <col min="3586" max="3586" width="11.42578125" style="1"/>
    <col min="3587" max="3587" width="20.5703125" style="1" bestFit="1" customWidth="1"/>
    <col min="3588" max="3835" width="11.42578125" style="1"/>
    <col min="3836" max="3836" width="4.42578125" style="1" customWidth="1"/>
    <col min="3837" max="3837" width="11" style="1" customWidth="1"/>
    <col min="3838" max="3838" width="37.28515625" style="1" bestFit="1" customWidth="1"/>
    <col min="3839" max="3839" width="21.5703125" style="1" customWidth="1"/>
    <col min="3840" max="3840" width="20.5703125" style="1" customWidth="1"/>
    <col min="3841" max="3841" width="13.85546875" style="1" customWidth="1"/>
    <col min="3842" max="3842" width="11.42578125" style="1"/>
    <col min="3843" max="3843" width="20.5703125" style="1" bestFit="1" customWidth="1"/>
    <col min="3844" max="4091" width="11.42578125" style="1"/>
    <col min="4092" max="4092" width="4.42578125" style="1" customWidth="1"/>
    <col min="4093" max="4093" width="11" style="1" customWidth="1"/>
    <col min="4094" max="4094" width="37.28515625" style="1" bestFit="1" customWidth="1"/>
    <col min="4095" max="4095" width="21.5703125" style="1" customWidth="1"/>
    <col min="4096" max="4096" width="20.5703125" style="1" customWidth="1"/>
    <col min="4097" max="4097" width="13.85546875" style="1" customWidth="1"/>
    <col min="4098" max="4098" width="11.42578125" style="1"/>
    <col min="4099" max="4099" width="20.5703125" style="1" bestFit="1" customWidth="1"/>
    <col min="4100" max="4347" width="11.42578125" style="1"/>
    <col min="4348" max="4348" width="4.42578125" style="1" customWidth="1"/>
    <col min="4349" max="4349" width="11" style="1" customWidth="1"/>
    <col min="4350" max="4350" width="37.28515625" style="1" bestFit="1" customWidth="1"/>
    <col min="4351" max="4351" width="21.5703125" style="1" customWidth="1"/>
    <col min="4352" max="4352" width="20.5703125" style="1" customWidth="1"/>
    <col min="4353" max="4353" width="13.85546875" style="1" customWidth="1"/>
    <col min="4354" max="4354" width="11.42578125" style="1"/>
    <col min="4355" max="4355" width="20.5703125" style="1" bestFit="1" customWidth="1"/>
    <col min="4356" max="4603" width="11.42578125" style="1"/>
    <col min="4604" max="4604" width="4.42578125" style="1" customWidth="1"/>
    <col min="4605" max="4605" width="11" style="1" customWidth="1"/>
    <col min="4606" max="4606" width="37.28515625" style="1" bestFit="1" customWidth="1"/>
    <col min="4607" max="4607" width="21.5703125" style="1" customWidth="1"/>
    <col min="4608" max="4608" width="20.5703125" style="1" customWidth="1"/>
    <col min="4609" max="4609" width="13.85546875" style="1" customWidth="1"/>
    <col min="4610" max="4610" width="11.42578125" style="1"/>
    <col min="4611" max="4611" width="20.5703125" style="1" bestFit="1" customWidth="1"/>
    <col min="4612" max="4859" width="11.42578125" style="1"/>
    <col min="4860" max="4860" width="4.42578125" style="1" customWidth="1"/>
    <col min="4861" max="4861" width="11" style="1" customWidth="1"/>
    <col min="4862" max="4862" width="37.28515625" style="1" bestFit="1" customWidth="1"/>
    <col min="4863" max="4863" width="21.5703125" style="1" customWidth="1"/>
    <col min="4864" max="4864" width="20.5703125" style="1" customWidth="1"/>
    <col min="4865" max="4865" width="13.85546875" style="1" customWidth="1"/>
    <col min="4866" max="4866" width="11.42578125" style="1"/>
    <col min="4867" max="4867" width="20.5703125" style="1" bestFit="1" customWidth="1"/>
    <col min="4868" max="5115" width="11.42578125" style="1"/>
    <col min="5116" max="5116" width="4.42578125" style="1" customWidth="1"/>
    <col min="5117" max="5117" width="11" style="1" customWidth="1"/>
    <col min="5118" max="5118" width="37.28515625" style="1" bestFit="1" customWidth="1"/>
    <col min="5119" max="5119" width="21.5703125" style="1" customWidth="1"/>
    <col min="5120" max="5120" width="20.5703125" style="1" customWidth="1"/>
    <col min="5121" max="5121" width="13.85546875" style="1" customWidth="1"/>
    <col min="5122" max="5122" width="11.42578125" style="1"/>
    <col min="5123" max="5123" width="20.5703125" style="1" bestFit="1" customWidth="1"/>
    <col min="5124" max="5371" width="11.42578125" style="1"/>
    <col min="5372" max="5372" width="4.42578125" style="1" customWidth="1"/>
    <col min="5373" max="5373" width="11" style="1" customWidth="1"/>
    <col min="5374" max="5374" width="37.28515625" style="1" bestFit="1" customWidth="1"/>
    <col min="5375" max="5375" width="21.5703125" style="1" customWidth="1"/>
    <col min="5376" max="5376" width="20.5703125" style="1" customWidth="1"/>
    <col min="5377" max="5377" width="13.85546875" style="1" customWidth="1"/>
    <col min="5378" max="5378" width="11.42578125" style="1"/>
    <col min="5379" max="5379" width="20.5703125" style="1" bestFit="1" customWidth="1"/>
    <col min="5380" max="5627" width="11.42578125" style="1"/>
    <col min="5628" max="5628" width="4.42578125" style="1" customWidth="1"/>
    <col min="5629" max="5629" width="11" style="1" customWidth="1"/>
    <col min="5630" max="5630" width="37.28515625" style="1" bestFit="1" customWidth="1"/>
    <col min="5631" max="5631" width="21.5703125" style="1" customWidth="1"/>
    <col min="5632" max="5632" width="20.5703125" style="1" customWidth="1"/>
    <col min="5633" max="5633" width="13.85546875" style="1" customWidth="1"/>
    <col min="5634" max="5634" width="11.42578125" style="1"/>
    <col min="5635" max="5635" width="20.5703125" style="1" bestFit="1" customWidth="1"/>
    <col min="5636" max="5883" width="11.42578125" style="1"/>
    <col min="5884" max="5884" width="4.42578125" style="1" customWidth="1"/>
    <col min="5885" max="5885" width="11" style="1" customWidth="1"/>
    <col min="5886" max="5886" width="37.28515625" style="1" bestFit="1" customWidth="1"/>
    <col min="5887" max="5887" width="21.5703125" style="1" customWidth="1"/>
    <col min="5888" max="5888" width="20.5703125" style="1" customWidth="1"/>
    <col min="5889" max="5889" width="13.85546875" style="1" customWidth="1"/>
    <col min="5890" max="5890" width="11.42578125" style="1"/>
    <col min="5891" max="5891" width="20.5703125" style="1" bestFit="1" customWidth="1"/>
    <col min="5892" max="6139" width="11.42578125" style="1"/>
    <col min="6140" max="6140" width="4.42578125" style="1" customWidth="1"/>
    <col min="6141" max="6141" width="11" style="1" customWidth="1"/>
    <col min="6142" max="6142" width="37.28515625" style="1" bestFit="1" customWidth="1"/>
    <col min="6143" max="6143" width="21.5703125" style="1" customWidth="1"/>
    <col min="6144" max="6144" width="20.5703125" style="1" customWidth="1"/>
    <col min="6145" max="6145" width="13.85546875" style="1" customWidth="1"/>
    <col min="6146" max="6146" width="11.42578125" style="1"/>
    <col min="6147" max="6147" width="20.5703125" style="1" bestFit="1" customWidth="1"/>
    <col min="6148" max="6395" width="11.42578125" style="1"/>
    <col min="6396" max="6396" width="4.42578125" style="1" customWidth="1"/>
    <col min="6397" max="6397" width="11" style="1" customWidth="1"/>
    <col min="6398" max="6398" width="37.28515625" style="1" bestFit="1" customWidth="1"/>
    <col min="6399" max="6399" width="21.5703125" style="1" customWidth="1"/>
    <col min="6400" max="6400" width="20.5703125" style="1" customWidth="1"/>
    <col min="6401" max="6401" width="13.85546875" style="1" customWidth="1"/>
    <col min="6402" max="6402" width="11.42578125" style="1"/>
    <col min="6403" max="6403" width="20.5703125" style="1" bestFit="1" customWidth="1"/>
    <col min="6404" max="6651" width="11.42578125" style="1"/>
    <col min="6652" max="6652" width="4.42578125" style="1" customWidth="1"/>
    <col min="6653" max="6653" width="11" style="1" customWidth="1"/>
    <col min="6654" max="6654" width="37.28515625" style="1" bestFit="1" customWidth="1"/>
    <col min="6655" max="6655" width="21.5703125" style="1" customWidth="1"/>
    <col min="6656" max="6656" width="20.5703125" style="1" customWidth="1"/>
    <col min="6657" max="6657" width="13.85546875" style="1" customWidth="1"/>
    <col min="6658" max="6658" width="11.42578125" style="1"/>
    <col min="6659" max="6659" width="20.5703125" style="1" bestFit="1" customWidth="1"/>
    <col min="6660" max="6907" width="11.42578125" style="1"/>
    <col min="6908" max="6908" width="4.42578125" style="1" customWidth="1"/>
    <col min="6909" max="6909" width="11" style="1" customWidth="1"/>
    <col min="6910" max="6910" width="37.28515625" style="1" bestFit="1" customWidth="1"/>
    <col min="6911" max="6911" width="21.5703125" style="1" customWidth="1"/>
    <col min="6912" max="6912" width="20.5703125" style="1" customWidth="1"/>
    <col min="6913" max="6913" width="13.85546875" style="1" customWidth="1"/>
    <col min="6914" max="6914" width="11.42578125" style="1"/>
    <col min="6915" max="6915" width="20.5703125" style="1" bestFit="1" customWidth="1"/>
    <col min="6916" max="7163" width="11.42578125" style="1"/>
    <col min="7164" max="7164" width="4.42578125" style="1" customWidth="1"/>
    <col min="7165" max="7165" width="11" style="1" customWidth="1"/>
    <col min="7166" max="7166" width="37.28515625" style="1" bestFit="1" customWidth="1"/>
    <col min="7167" max="7167" width="21.5703125" style="1" customWidth="1"/>
    <col min="7168" max="7168" width="20.5703125" style="1" customWidth="1"/>
    <col min="7169" max="7169" width="13.85546875" style="1" customWidth="1"/>
    <col min="7170" max="7170" width="11.42578125" style="1"/>
    <col min="7171" max="7171" width="20.5703125" style="1" bestFit="1" customWidth="1"/>
    <col min="7172" max="7419" width="11.42578125" style="1"/>
    <col min="7420" max="7420" width="4.42578125" style="1" customWidth="1"/>
    <col min="7421" max="7421" width="11" style="1" customWidth="1"/>
    <col min="7422" max="7422" width="37.28515625" style="1" bestFit="1" customWidth="1"/>
    <col min="7423" max="7423" width="21.5703125" style="1" customWidth="1"/>
    <col min="7424" max="7424" width="20.5703125" style="1" customWidth="1"/>
    <col min="7425" max="7425" width="13.85546875" style="1" customWidth="1"/>
    <col min="7426" max="7426" width="11.42578125" style="1"/>
    <col min="7427" max="7427" width="20.5703125" style="1" bestFit="1" customWidth="1"/>
    <col min="7428" max="7675" width="11.42578125" style="1"/>
    <col min="7676" max="7676" width="4.42578125" style="1" customWidth="1"/>
    <col min="7677" max="7677" width="11" style="1" customWidth="1"/>
    <col min="7678" max="7678" width="37.28515625" style="1" bestFit="1" customWidth="1"/>
    <col min="7679" max="7679" width="21.5703125" style="1" customWidth="1"/>
    <col min="7680" max="7680" width="20.5703125" style="1" customWidth="1"/>
    <col min="7681" max="7681" width="13.85546875" style="1" customWidth="1"/>
    <col min="7682" max="7682" width="11.42578125" style="1"/>
    <col min="7683" max="7683" width="20.5703125" style="1" bestFit="1" customWidth="1"/>
    <col min="7684" max="7931" width="11.42578125" style="1"/>
    <col min="7932" max="7932" width="4.42578125" style="1" customWidth="1"/>
    <col min="7933" max="7933" width="11" style="1" customWidth="1"/>
    <col min="7934" max="7934" width="37.28515625" style="1" bestFit="1" customWidth="1"/>
    <col min="7935" max="7935" width="21.5703125" style="1" customWidth="1"/>
    <col min="7936" max="7936" width="20.5703125" style="1" customWidth="1"/>
    <col min="7937" max="7937" width="13.85546875" style="1" customWidth="1"/>
    <col min="7938" max="7938" width="11.42578125" style="1"/>
    <col min="7939" max="7939" width="20.5703125" style="1" bestFit="1" customWidth="1"/>
    <col min="7940" max="8187" width="11.42578125" style="1"/>
    <col min="8188" max="8188" width="4.42578125" style="1" customWidth="1"/>
    <col min="8189" max="8189" width="11" style="1" customWidth="1"/>
    <col min="8190" max="8190" width="37.28515625" style="1" bestFit="1" customWidth="1"/>
    <col min="8191" max="8191" width="21.5703125" style="1" customWidth="1"/>
    <col min="8192" max="8192" width="20.5703125" style="1" customWidth="1"/>
    <col min="8193" max="8193" width="13.85546875" style="1" customWidth="1"/>
    <col min="8194" max="8194" width="11.42578125" style="1"/>
    <col min="8195" max="8195" width="20.5703125" style="1" bestFit="1" customWidth="1"/>
    <col min="8196" max="8443" width="11.42578125" style="1"/>
    <col min="8444" max="8444" width="4.42578125" style="1" customWidth="1"/>
    <col min="8445" max="8445" width="11" style="1" customWidth="1"/>
    <col min="8446" max="8446" width="37.28515625" style="1" bestFit="1" customWidth="1"/>
    <col min="8447" max="8447" width="21.5703125" style="1" customWidth="1"/>
    <col min="8448" max="8448" width="20.5703125" style="1" customWidth="1"/>
    <col min="8449" max="8449" width="13.85546875" style="1" customWidth="1"/>
    <col min="8450" max="8450" width="11.42578125" style="1"/>
    <col min="8451" max="8451" width="20.5703125" style="1" bestFit="1" customWidth="1"/>
    <col min="8452" max="8699" width="11.42578125" style="1"/>
    <col min="8700" max="8700" width="4.42578125" style="1" customWidth="1"/>
    <col min="8701" max="8701" width="11" style="1" customWidth="1"/>
    <col min="8702" max="8702" width="37.28515625" style="1" bestFit="1" customWidth="1"/>
    <col min="8703" max="8703" width="21.5703125" style="1" customWidth="1"/>
    <col min="8704" max="8704" width="20.5703125" style="1" customWidth="1"/>
    <col min="8705" max="8705" width="13.85546875" style="1" customWidth="1"/>
    <col min="8706" max="8706" width="11.42578125" style="1"/>
    <col min="8707" max="8707" width="20.5703125" style="1" bestFit="1" customWidth="1"/>
    <col min="8708" max="8955" width="11.42578125" style="1"/>
    <col min="8956" max="8956" width="4.42578125" style="1" customWidth="1"/>
    <col min="8957" max="8957" width="11" style="1" customWidth="1"/>
    <col min="8958" max="8958" width="37.28515625" style="1" bestFit="1" customWidth="1"/>
    <col min="8959" max="8959" width="21.5703125" style="1" customWidth="1"/>
    <col min="8960" max="8960" width="20.5703125" style="1" customWidth="1"/>
    <col min="8961" max="8961" width="13.85546875" style="1" customWidth="1"/>
    <col min="8962" max="8962" width="11.42578125" style="1"/>
    <col min="8963" max="8963" width="20.5703125" style="1" bestFit="1" customWidth="1"/>
    <col min="8964" max="9211" width="11.42578125" style="1"/>
    <col min="9212" max="9212" width="4.42578125" style="1" customWidth="1"/>
    <col min="9213" max="9213" width="11" style="1" customWidth="1"/>
    <col min="9214" max="9214" width="37.28515625" style="1" bestFit="1" customWidth="1"/>
    <col min="9215" max="9215" width="21.5703125" style="1" customWidth="1"/>
    <col min="9216" max="9216" width="20.5703125" style="1" customWidth="1"/>
    <col min="9217" max="9217" width="13.85546875" style="1" customWidth="1"/>
    <col min="9218" max="9218" width="11.42578125" style="1"/>
    <col min="9219" max="9219" width="20.5703125" style="1" bestFit="1" customWidth="1"/>
    <col min="9220" max="9467" width="11.42578125" style="1"/>
    <col min="9468" max="9468" width="4.42578125" style="1" customWidth="1"/>
    <col min="9469" max="9469" width="11" style="1" customWidth="1"/>
    <col min="9470" max="9470" width="37.28515625" style="1" bestFit="1" customWidth="1"/>
    <col min="9471" max="9471" width="21.5703125" style="1" customWidth="1"/>
    <col min="9472" max="9472" width="20.5703125" style="1" customWidth="1"/>
    <col min="9473" max="9473" width="13.85546875" style="1" customWidth="1"/>
    <col min="9474" max="9474" width="11.42578125" style="1"/>
    <col min="9475" max="9475" width="20.5703125" style="1" bestFit="1" customWidth="1"/>
    <col min="9476" max="9723" width="11.42578125" style="1"/>
    <col min="9724" max="9724" width="4.42578125" style="1" customWidth="1"/>
    <col min="9725" max="9725" width="11" style="1" customWidth="1"/>
    <col min="9726" max="9726" width="37.28515625" style="1" bestFit="1" customWidth="1"/>
    <col min="9727" max="9727" width="21.5703125" style="1" customWidth="1"/>
    <col min="9728" max="9728" width="20.5703125" style="1" customWidth="1"/>
    <col min="9729" max="9729" width="13.85546875" style="1" customWidth="1"/>
    <col min="9730" max="9730" width="11.42578125" style="1"/>
    <col min="9731" max="9731" width="20.5703125" style="1" bestFit="1" customWidth="1"/>
    <col min="9732" max="9979" width="11.42578125" style="1"/>
    <col min="9980" max="9980" width="4.42578125" style="1" customWidth="1"/>
    <col min="9981" max="9981" width="11" style="1" customWidth="1"/>
    <col min="9982" max="9982" width="37.28515625" style="1" bestFit="1" customWidth="1"/>
    <col min="9983" max="9983" width="21.5703125" style="1" customWidth="1"/>
    <col min="9984" max="9984" width="20.5703125" style="1" customWidth="1"/>
    <col min="9985" max="9985" width="13.85546875" style="1" customWidth="1"/>
    <col min="9986" max="9986" width="11.42578125" style="1"/>
    <col min="9987" max="9987" width="20.5703125" style="1" bestFit="1" customWidth="1"/>
    <col min="9988" max="10235" width="11.42578125" style="1"/>
    <col min="10236" max="10236" width="4.42578125" style="1" customWidth="1"/>
    <col min="10237" max="10237" width="11" style="1" customWidth="1"/>
    <col min="10238" max="10238" width="37.28515625" style="1" bestFit="1" customWidth="1"/>
    <col min="10239" max="10239" width="21.5703125" style="1" customWidth="1"/>
    <col min="10240" max="10240" width="20.5703125" style="1" customWidth="1"/>
    <col min="10241" max="10241" width="13.85546875" style="1" customWidth="1"/>
    <col min="10242" max="10242" width="11.42578125" style="1"/>
    <col min="10243" max="10243" width="20.5703125" style="1" bestFit="1" customWidth="1"/>
    <col min="10244" max="10491" width="11.42578125" style="1"/>
    <col min="10492" max="10492" width="4.42578125" style="1" customWidth="1"/>
    <col min="10493" max="10493" width="11" style="1" customWidth="1"/>
    <col min="10494" max="10494" width="37.28515625" style="1" bestFit="1" customWidth="1"/>
    <col min="10495" max="10495" width="21.5703125" style="1" customWidth="1"/>
    <col min="10496" max="10496" width="20.5703125" style="1" customWidth="1"/>
    <col min="10497" max="10497" width="13.85546875" style="1" customWidth="1"/>
    <col min="10498" max="10498" width="11.42578125" style="1"/>
    <col min="10499" max="10499" width="20.5703125" style="1" bestFit="1" customWidth="1"/>
    <col min="10500" max="10747" width="11.42578125" style="1"/>
    <col min="10748" max="10748" width="4.42578125" style="1" customWidth="1"/>
    <col min="10749" max="10749" width="11" style="1" customWidth="1"/>
    <col min="10750" max="10750" width="37.28515625" style="1" bestFit="1" customWidth="1"/>
    <col min="10751" max="10751" width="21.5703125" style="1" customWidth="1"/>
    <col min="10752" max="10752" width="20.5703125" style="1" customWidth="1"/>
    <col min="10753" max="10753" width="13.85546875" style="1" customWidth="1"/>
    <col min="10754" max="10754" width="11.42578125" style="1"/>
    <col min="10755" max="10755" width="20.5703125" style="1" bestFit="1" customWidth="1"/>
    <col min="10756" max="11003" width="11.42578125" style="1"/>
    <col min="11004" max="11004" width="4.42578125" style="1" customWidth="1"/>
    <col min="11005" max="11005" width="11" style="1" customWidth="1"/>
    <col min="11006" max="11006" width="37.28515625" style="1" bestFit="1" customWidth="1"/>
    <col min="11007" max="11007" width="21.5703125" style="1" customWidth="1"/>
    <col min="11008" max="11008" width="20.5703125" style="1" customWidth="1"/>
    <col min="11009" max="11009" width="13.85546875" style="1" customWidth="1"/>
    <col min="11010" max="11010" width="11.42578125" style="1"/>
    <col min="11011" max="11011" width="20.5703125" style="1" bestFit="1" customWidth="1"/>
    <col min="11012" max="11259" width="11.42578125" style="1"/>
    <col min="11260" max="11260" width="4.42578125" style="1" customWidth="1"/>
    <col min="11261" max="11261" width="11" style="1" customWidth="1"/>
    <col min="11262" max="11262" width="37.28515625" style="1" bestFit="1" customWidth="1"/>
    <col min="11263" max="11263" width="21.5703125" style="1" customWidth="1"/>
    <col min="11264" max="11264" width="20.5703125" style="1" customWidth="1"/>
    <col min="11265" max="11265" width="13.85546875" style="1" customWidth="1"/>
    <col min="11266" max="11266" width="11.42578125" style="1"/>
    <col min="11267" max="11267" width="20.5703125" style="1" bestFit="1" customWidth="1"/>
    <col min="11268" max="11515" width="11.42578125" style="1"/>
    <col min="11516" max="11516" width="4.42578125" style="1" customWidth="1"/>
    <col min="11517" max="11517" width="11" style="1" customWidth="1"/>
    <col min="11518" max="11518" width="37.28515625" style="1" bestFit="1" customWidth="1"/>
    <col min="11519" max="11519" width="21.5703125" style="1" customWidth="1"/>
    <col min="11520" max="11520" width="20.5703125" style="1" customWidth="1"/>
    <col min="11521" max="11521" width="13.85546875" style="1" customWidth="1"/>
    <col min="11522" max="11522" width="11.42578125" style="1"/>
    <col min="11523" max="11523" width="20.5703125" style="1" bestFit="1" customWidth="1"/>
    <col min="11524" max="11771" width="11.42578125" style="1"/>
    <col min="11772" max="11772" width="4.42578125" style="1" customWidth="1"/>
    <col min="11773" max="11773" width="11" style="1" customWidth="1"/>
    <col min="11774" max="11774" width="37.28515625" style="1" bestFit="1" customWidth="1"/>
    <col min="11775" max="11775" width="21.5703125" style="1" customWidth="1"/>
    <col min="11776" max="11776" width="20.5703125" style="1" customWidth="1"/>
    <col min="11777" max="11777" width="13.85546875" style="1" customWidth="1"/>
    <col min="11778" max="11778" width="11.42578125" style="1"/>
    <col min="11779" max="11779" width="20.5703125" style="1" bestFit="1" customWidth="1"/>
    <col min="11780" max="12027" width="11.42578125" style="1"/>
    <col min="12028" max="12028" width="4.42578125" style="1" customWidth="1"/>
    <col min="12029" max="12029" width="11" style="1" customWidth="1"/>
    <col min="12030" max="12030" width="37.28515625" style="1" bestFit="1" customWidth="1"/>
    <col min="12031" max="12031" width="21.5703125" style="1" customWidth="1"/>
    <col min="12032" max="12032" width="20.5703125" style="1" customWidth="1"/>
    <col min="12033" max="12033" width="13.85546875" style="1" customWidth="1"/>
    <col min="12034" max="12034" width="11.42578125" style="1"/>
    <col min="12035" max="12035" width="20.5703125" style="1" bestFit="1" customWidth="1"/>
    <col min="12036" max="12283" width="11.42578125" style="1"/>
    <col min="12284" max="12284" width="4.42578125" style="1" customWidth="1"/>
    <col min="12285" max="12285" width="11" style="1" customWidth="1"/>
    <col min="12286" max="12286" width="37.28515625" style="1" bestFit="1" customWidth="1"/>
    <col min="12287" max="12287" width="21.5703125" style="1" customWidth="1"/>
    <col min="12288" max="12288" width="20.5703125" style="1" customWidth="1"/>
    <col min="12289" max="12289" width="13.85546875" style="1" customWidth="1"/>
    <col min="12290" max="12290" width="11.42578125" style="1"/>
    <col min="12291" max="12291" width="20.5703125" style="1" bestFit="1" customWidth="1"/>
    <col min="12292" max="12539" width="11.42578125" style="1"/>
    <col min="12540" max="12540" width="4.42578125" style="1" customWidth="1"/>
    <col min="12541" max="12541" width="11" style="1" customWidth="1"/>
    <col min="12542" max="12542" width="37.28515625" style="1" bestFit="1" customWidth="1"/>
    <col min="12543" max="12543" width="21.5703125" style="1" customWidth="1"/>
    <col min="12544" max="12544" width="20.5703125" style="1" customWidth="1"/>
    <col min="12545" max="12545" width="13.85546875" style="1" customWidth="1"/>
    <col min="12546" max="12546" width="11.42578125" style="1"/>
    <col min="12547" max="12547" width="20.5703125" style="1" bestFit="1" customWidth="1"/>
    <col min="12548" max="12795" width="11.42578125" style="1"/>
    <col min="12796" max="12796" width="4.42578125" style="1" customWidth="1"/>
    <col min="12797" max="12797" width="11" style="1" customWidth="1"/>
    <col min="12798" max="12798" width="37.28515625" style="1" bestFit="1" customWidth="1"/>
    <col min="12799" max="12799" width="21.5703125" style="1" customWidth="1"/>
    <col min="12800" max="12800" width="20.5703125" style="1" customWidth="1"/>
    <col min="12801" max="12801" width="13.85546875" style="1" customWidth="1"/>
    <col min="12802" max="12802" width="11.42578125" style="1"/>
    <col min="12803" max="12803" width="20.5703125" style="1" bestFit="1" customWidth="1"/>
    <col min="12804" max="13051" width="11.42578125" style="1"/>
    <col min="13052" max="13052" width="4.42578125" style="1" customWidth="1"/>
    <col min="13053" max="13053" width="11" style="1" customWidth="1"/>
    <col min="13054" max="13054" width="37.28515625" style="1" bestFit="1" customWidth="1"/>
    <col min="13055" max="13055" width="21.5703125" style="1" customWidth="1"/>
    <col min="13056" max="13056" width="20.5703125" style="1" customWidth="1"/>
    <col min="13057" max="13057" width="13.85546875" style="1" customWidth="1"/>
    <col min="13058" max="13058" width="11.42578125" style="1"/>
    <col min="13059" max="13059" width="20.5703125" style="1" bestFit="1" customWidth="1"/>
    <col min="13060" max="13307" width="11.42578125" style="1"/>
    <col min="13308" max="13308" width="4.42578125" style="1" customWidth="1"/>
    <col min="13309" max="13309" width="11" style="1" customWidth="1"/>
    <col min="13310" max="13310" width="37.28515625" style="1" bestFit="1" customWidth="1"/>
    <col min="13311" max="13311" width="21.5703125" style="1" customWidth="1"/>
    <col min="13312" max="13312" width="20.5703125" style="1" customWidth="1"/>
    <col min="13313" max="13313" width="13.85546875" style="1" customWidth="1"/>
    <col min="13314" max="13314" width="11.42578125" style="1"/>
    <col min="13315" max="13315" width="20.5703125" style="1" bestFit="1" customWidth="1"/>
    <col min="13316" max="13563" width="11.42578125" style="1"/>
    <col min="13564" max="13564" width="4.42578125" style="1" customWidth="1"/>
    <col min="13565" max="13565" width="11" style="1" customWidth="1"/>
    <col min="13566" max="13566" width="37.28515625" style="1" bestFit="1" customWidth="1"/>
    <col min="13567" max="13567" width="21.5703125" style="1" customWidth="1"/>
    <col min="13568" max="13568" width="20.5703125" style="1" customWidth="1"/>
    <col min="13569" max="13569" width="13.85546875" style="1" customWidth="1"/>
    <col min="13570" max="13570" width="11.42578125" style="1"/>
    <col min="13571" max="13571" width="20.5703125" style="1" bestFit="1" customWidth="1"/>
    <col min="13572" max="13819" width="11.42578125" style="1"/>
    <col min="13820" max="13820" width="4.42578125" style="1" customWidth="1"/>
    <col min="13821" max="13821" width="11" style="1" customWidth="1"/>
    <col min="13822" max="13822" width="37.28515625" style="1" bestFit="1" customWidth="1"/>
    <col min="13823" max="13823" width="21.5703125" style="1" customWidth="1"/>
    <col min="13824" max="13824" width="20.5703125" style="1" customWidth="1"/>
    <col min="13825" max="13825" width="13.85546875" style="1" customWidth="1"/>
    <col min="13826" max="13826" width="11.42578125" style="1"/>
    <col min="13827" max="13827" width="20.5703125" style="1" bestFit="1" customWidth="1"/>
    <col min="13828" max="14075" width="11.42578125" style="1"/>
    <col min="14076" max="14076" width="4.42578125" style="1" customWidth="1"/>
    <col min="14077" max="14077" width="11" style="1" customWidth="1"/>
    <col min="14078" max="14078" width="37.28515625" style="1" bestFit="1" customWidth="1"/>
    <col min="14079" max="14079" width="21.5703125" style="1" customWidth="1"/>
    <col min="14080" max="14080" width="20.5703125" style="1" customWidth="1"/>
    <col min="14081" max="14081" width="13.85546875" style="1" customWidth="1"/>
    <col min="14082" max="14082" width="11.42578125" style="1"/>
    <col min="14083" max="14083" width="20.5703125" style="1" bestFit="1" customWidth="1"/>
    <col min="14084" max="14331" width="11.42578125" style="1"/>
    <col min="14332" max="14332" width="4.42578125" style="1" customWidth="1"/>
    <col min="14333" max="14333" width="11" style="1" customWidth="1"/>
    <col min="14334" max="14334" width="37.28515625" style="1" bestFit="1" customWidth="1"/>
    <col min="14335" max="14335" width="21.5703125" style="1" customWidth="1"/>
    <col min="14336" max="14336" width="20.5703125" style="1" customWidth="1"/>
    <col min="14337" max="14337" width="13.85546875" style="1" customWidth="1"/>
    <col min="14338" max="14338" width="11.42578125" style="1"/>
    <col min="14339" max="14339" width="20.5703125" style="1" bestFit="1" customWidth="1"/>
    <col min="14340" max="14587" width="11.42578125" style="1"/>
    <col min="14588" max="14588" width="4.42578125" style="1" customWidth="1"/>
    <col min="14589" max="14589" width="11" style="1" customWidth="1"/>
    <col min="14590" max="14590" width="37.28515625" style="1" bestFit="1" customWidth="1"/>
    <col min="14591" max="14591" width="21.5703125" style="1" customWidth="1"/>
    <col min="14592" max="14592" width="20.5703125" style="1" customWidth="1"/>
    <col min="14593" max="14593" width="13.85546875" style="1" customWidth="1"/>
    <col min="14594" max="14594" width="11.42578125" style="1"/>
    <col min="14595" max="14595" width="20.5703125" style="1" bestFit="1" customWidth="1"/>
    <col min="14596" max="14843" width="11.42578125" style="1"/>
    <col min="14844" max="14844" width="4.42578125" style="1" customWidth="1"/>
    <col min="14845" max="14845" width="11" style="1" customWidth="1"/>
    <col min="14846" max="14846" width="37.28515625" style="1" bestFit="1" customWidth="1"/>
    <col min="14847" max="14847" width="21.5703125" style="1" customWidth="1"/>
    <col min="14848" max="14848" width="20.5703125" style="1" customWidth="1"/>
    <col min="14849" max="14849" width="13.85546875" style="1" customWidth="1"/>
    <col min="14850" max="14850" width="11.42578125" style="1"/>
    <col min="14851" max="14851" width="20.5703125" style="1" bestFit="1" customWidth="1"/>
    <col min="14852" max="15099" width="11.42578125" style="1"/>
    <col min="15100" max="15100" width="4.42578125" style="1" customWidth="1"/>
    <col min="15101" max="15101" width="11" style="1" customWidth="1"/>
    <col min="15102" max="15102" width="37.28515625" style="1" bestFit="1" customWidth="1"/>
    <col min="15103" max="15103" width="21.5703125" style="1" customWidth="1"/>
    <col min="15104" max="15104" width="20.5703125" style="1" customWidth="1"/>
    <col min="15105" max="15105" width="13.85546875" style="1" customWidth="1"/>
    <col min="15106" max="15106" width="11.42578125" style="1"/>
    <col min="15107" max="15107" width="20.5703125" style="1" bestFit="1" customWidth="1"/>
    <col min="15108" max="15355" width="11.42578125" style="1"/>
    <col min="15356" max="15356" width="4.42578125" style="1" customWidth="1"/>
    <col min="15357" max="15357" width="11" style="1" customWidth="1"/>
    <col min="15358" max="15358" width="37.28515625" style="1" bestFit="1" customWidth="1"/>
    <col min="15359" max="15359" width="21.5703125" style="1" customWidth="1"/>
    <col min="15360" max="15360" width="20.5703125" style="1" customWidth="1"/>
    <col min="15361" max="15361" width="13.85546875" style="1" customWidth="1"/>
    <col min="15362" max="15362" width="11.42578125" style="1"/>
    <col min="15363" max="15363" width="20.5703125" style="1" bestFit="1" customWidth="1"/>
    <col min="15364" max="15611" width="11.42578125" style="1"/>
    <col min="15612" max="15612" width="4.42578125" style="1" customWidth="1"/>
    <col min="15613" max="15613" width="11" style="1" customWidth="1"/>
    <col min="15614" max="15614" width="37.28515625" style="1" bestFit="1" customWidth="1"/>
    <col min="15615" max="15615" width="21.5703125" style="1" customWidth="1"/>
    <col min="15616" max="15616" width="20.5703125" style="1" customWidth="1"/>
    <col min="15617" max="15617" width="13.85546875" style="1" customWidth="1"/>
    <col min="15618" max="15618" width="11.42578125" style="1"/>
    <col min="15619" max="15619" width="20.5703125" style="1" bestFit="1" customWidth="1"/>
    <col min="15620" max="15867" width="11.42578125" style="1"/>
    <col min="15868" max="15868" width="4.42578125" style="1" customWidth="1"/>
    <col min="15869" max="15869" width="11" style="1" customWidth="1"/>
    <col min="15870" max="15870" width="37.28515625" style="1" bestFit="1" customWidth="1"/>
    <col min="15871" max="15871" width="21.5703125" style="1" customWidth="1"/>
    <col min="15872" max="15872" width="20.5703125" style="1" customWidth="1"/>
    <col min="15873" max="15873" width="13.85546875" style="1" customWidth="1"/>
    <col min="15874" max="15874" width="11.42578125" style="1"/>
    <col min="15875" max="15875" width="20.5703125" style="1" bestFit="1" customWidth="1"/>
    <col min="15876" max="16123" width="11.42578125" style="1"/>
    <col min="16124" max="16124" width="4.42578125" style="1" customWidth="1"/>
    <col min="16125" max="16125" width="11" style="1" customWidth="1"/>
    <col min="16126" max="16126" width="37.28515625" style="1" bestFit="1" customWidth="1"/>
    <col min="16127" max="16127" width="21.5703125" style="1" customWidth="1"/>
    <col min="16128" max="16128" width="20.5703125" style="1" customWidth="1"/>
    <col min="16129" max="16129" width="13.85546875" style="1" customWidth="1"/>
    <col min="16130" max="16130" width="11.42578125" style="1"/>
    <col min="16131" max="16131" width="20.5703125" style="1" bestFit="1" customWidth="1"/>
    <col min="16132" max="16384" width="11.42578125" style="1"/>
  </cols>
  <sheetData>
    <row r="1" spans="2:6" ht="15" customHeight="1" x14ac:dyDescent="0.25"/>
    <row r="2" spans="2:6" ht="21" x14ac:dyDescent="0.35">
      <c r="B2" s="39" t="s">
        <v>7</v>
      </c>
      <c r="C2" s="40"/>
      <c r="D2" s="40"/>
      <c r="E2" s="40"/>
      <c r="F2" s="40"/>
    </row>
    <row r="4" spans="2:6" x14ac:dyDescent="0.25">
      <c r="B4" s="2" t="s">
        <v>8</v>
      </c>
      <c r="C4" s="2" t="s">
        <v>9</v>
      </c>
      <c r="D4" s="1" t="s">
        <v>10</v>
      </c>
      <c r="E4" s="1" t="s">
        <v>11</v>
      </c>
      <c r="F4" s="1" t="s">
        <v>12</v>
      </c>
    </row>
    <row r="5" spans="2:6" x14ac:dyDescent="0.25">
      <c r="B5" s="1" t="s">
        <v>58</v>
      </c>
      <c r="C5" s="1" t="s">
        <v>78</v>
      </c>
      <c r="D5" s="1">
        <v>74078</v>
      </c>
      <c r="E5" s="1" t="s">
        <v>19</v>
      </c>
      <c r="F5" s="1" t="s">
        <v>35</v>
      </c>
    </row>
    <row r="6" spans="2:6" x14ac:dyDescent="0.25">
      <c r="B6" s="1" t="s">
        <v>48</v>
      </c>
      <c r="C6" s="1" t="s">
        <v>67</v>
      </c>
      <c r="D6" s="1">
        <v>74360</v>
      </c>
      <c r="E6" s="1" t="s">
        <v>21</v>
      </c>
      <c r="F6" s="1" t="s">
        <v>36</v>
      </c>
    </row>
    <row r="7" spans="2:6" x14ac:dyDescent="0.25">
      <c r="B7" s="1" t="s">
        <v>40</v>
      </c>
      <c r="C7" s="1" t="s">
        <v>62</v>
      </c>
      <c r="D7" s="1">
        <v>70191</v>
      </c>
      <c r="E7" s="1" t="s">
        <v>16</v>
      </c>
      <c r="F7" s="1" t="s">
        <v>45</v>
      </c>
    </row>
    <row r="8" spans="2:6" x14ac:dyDescent="0.25">
      <c r="B8" s="1" t="s">
        <v>56</v>
      </c>
      <c r="C8" s="1" t="s">
        <v>76</v>
      </c>
      <c r="D8" s="1">
        <v>73732</v>
      </c>
      <c r="E8" s="1" t="s">
        <v>22</v>
      </c>
      <c r="F8" s="1" t="s">
        <v>30</v>
      </c>
    </row>
    <row r="9" spans="2:6" x14ac:dyDescent="0.25">
      <c r="B9" s="1" t="s">
        <v>44</v>
      </c>
      <c r="C9" s="1" t="s">
        <v>66</v>
      </c>
      <c r="D9" s="1">
        <v>89079</v>
      </c>
      <c r="E9" s="1" t="s">
        <v>20</v>
      </c>
      <c r="F9" s="1" t="s">
        <v>38</v>
      </c>
    </row>
    <row r="10" spans="2:6" x14ac:dyDescent="0.25">
      <c r="B10" s="1" t="s">
        <v>57</v>
      </c>
      <c r="C10" s="1" t="s">
        <v>77</v>
      </c>
      <c r="D10" s="1">
        <v>71069</v>
      </c>
      <c r="E10" s="1" t="s">
        <v>18</v>
      </c>
      <c r="F10" s="1" t="s">
        <v>30</v>
      </c>
    </row>
    <row r="11" spans="2:6" x14ac:dyDescent="0.25">
      <c r="B11" s="1" t="s">
        <v>55</v>
      </c>
      <c r="C11" s="1" t="s">
        <v>75</v>
      </c>
      <c r="D11" s="1">
        <v>72074</v>
      </c>
      <c r="E11" s="1" t="s">
        <v>25</v>
      </c>
      <c r="F11" s="1" t="s">
        <v>4</v>
      </c>
    </row>
    <row r="12" spans="2:6" x14ac:dyDescent="0.25">
      <c r="B12" s="1" t="s">
        <v>51</v>
      </c>
      <c r="C12" s="1" t="s">
        <v>70</v>
      </c>
      <c r="D12" s="1">
        <v>72766</v>
      </c>
      <c r="E12" s="1" t="s">
        <v>24</v>
      </c>
      <c r="F12" s="1" t="s">
        <v>38</v>
      </c>
    </row>
    <row r="13" spans="2:6" x14ac:dyDescent="0.25">
      <c r="B13" s="1" t="s">
        <v>50</v>
      </c>
      <c r="C13" s="1" t="s">
        <v>69</v>
      </c>
      <c r="D13" s="1">
        <v>71083</v>
      </c>
      <c r="E13" s="1" t="s">
        <v>23</v>
      </c>
      <c r="F13" s="1" t="s">
        <v>34</v>
      </c>
    </row>
    <row r="14" spans="2:6" x14ac:dyDescent="0.25">
      <c r="B14" s="1" t="s">
        <v>39</v>
      </c>
      <c r="C14" s="1" t="s">
        <v>59</v>
      </c>
      <c r="D14" s="1">
        <v>70794</v>
      </c>
      <c r="E14" s="1" t="s">
        <v>13</v>
      </c>
      <c r="F14" s="1" t="s">
        <v>46</v>
      </c>
    </row>
    <row r="15" spans="2:6" x14ac:dyDescent="0.25">
      <c r="B15" s="1" t="s">
        <v>49</v>
      </c>
      <c r="C15" s="1" t="s">
        <v>68</v>
      </c>
      <c r="D15" s="1">
        <v>73733</v>
      </c>
      <c r="E15" s="1" t="s">
        <v>22</v>
      </c>
      <c r="F15" s="1" t="s">
        <v>34</v>
      </c>
    </row>
    <row r="16" spans="2:6" x14ac:dyDescent="0.25">
      <c r="B16" s="1" t="s">
        <v>54</v>
      </c>
      <c r="C16" s="1" t="s">
        <v>73</v>
      </c>
      <c r="D16" s="1">
        <v>70194</v>
      </c>
      <c r="E16" s="1" t="s">
        <v>16</v>
      </c>
      <c r="F16" s="1" t="s">
        <v>37</v>
      </c>
    </row>
    <row r="17" spans="2:6" x14ac:dyDescent="0.25">
      <c r="B17" s="1" t="s">
        <v>52</v>
      </c>
      <c r="C17" s="1" t="s">
        <v>71</v>
      </c>
      <c r="D17" s="1">
        <v>70565</v>
      </c>
      <c r="E17" s="1" t="s">
        <v>16</v>
      </c>
      <c r="F17" s="1" t="s">
        <v>33</v>
      </c>
    </row>
    <row r="18" spans="2:6" x14ac:dyDescent="0.25">
      <c r="B18" s="1" t="s">
        <v>28</v>
      </c>
      <c r="C18" s="1" t="s">
        <v>61</v>
      </c>
      <c r="D18" s="1">
        <v>71229</v>
      </c>
      <c r="E18" s="1" t="s">
        <v>15</v>
      </c>
      <c r="F18" s="1" t="s">
        <v>47</v>
      </c>
    </row>
    <row r="19" spans="2:6" x14ac:dyDescent="0.25">
      <c r="B19" s="1" t="s">
        <v>42</v>
      </c>
      <c r="C19" s="1" t="s">
        <v>64</v>
      </c>
      <c r="D19" s="1">
        <v>71063</v>
      </c>
      <c r="E19" s="1" t="s">
        <v>18</v>
      </c>
      <c r="F19" s="1" t="s">
        <v>32</v>
      </c>
    </row>
    <row r="20" spans="2:6" x14ac:dyDescent="0.25">
      <c r="B20" s="1" t="s">
        <v>27</v>
      </c>
      <c r="C20" s="1" t="s">
        <v>60</v>
      </c>
      <c r="D20" s="1">
        <v>70499</v>
      </c>
      <c r="E20" s="1" t="s">
        <v>14</v>
      </c>
      <c r="F20" s="1" t="s">
        <v>37</v>
      </c>
    </row>
    <row r="21" spans="2:6" x14ac:dyDescent="0.25">
      <c r="B21" s="1" t="s">
        <v>53</v>
      </c>
      <c r="C21" s="1" t="s">
        <v>72</v>
      </c>
      <c r="D21" s="1">
        <v>71634</v>
      </c>
      <c r="E21" s="1" t="s">
        <v>26</v>
      </c>
      <c r="F21" s="1" t="s">
        <v>33</v>
      </c>
    </row>
    <row r="22" spans="2:6" x14ac:dyDescent="0.25">
      <c r="B22" s="1" t="s">
        <v>43</v>
      </c>
      <c r="C22" s="1" t="s">
        <v>65</v>
      </c>
      <c r="D22" s="1">
        <v>70193</v>
      </c>
      <c r="E22" s="1" t="s">
        <v>16</v>
      </c>
      <c r="F22" s="1" t="s">
        <v>4</v>
      </c>
    </row>
    <row r="23" spans="2:6" x14ac:dyDescent="0.25">
      <c r="B23" s="1" t="s">
        <v>41</v>
      </c>
      <c r="C23" s="1" t="s">
        <v>63</v>
      </c>
      <c r="D23" s="1">
        <v>71034</v>
      </c>
      <c r="E23" s="1" t="s">
        <v>17</v>
      </c>
      <c r="F23" s="1" t="s">
        <v>3</v>
      </c>
    </row>
    <row r="24" spans="2:6" x14ac:dyDescent="0.25">
      <c r="B24" s="1" t="s">
        <v>81</v>
      </c>
      <c r="C24" s="1" t="s">
        <v>74</v>
      </c>
      <c r="D24" s="1">
        <v>71032</v>
      </c>
      <c r="E24" s="1" t="s">
        <v>17</v>
      </c>
      <c r="F24" s="1" t="s">
        <v>29</v>
      </c>
    </row>
    <row r="25" spans="2:6" x14ac:dyDescent="0.25">
      <c r="B25" s="1" t="s">
        <v>79</v>
      </c>
      <c r="C25" s="1" t="s">
        <v>80</v>
      </c>
      <c r="D25" s="1">
        <v>70193</v>
      </c>
      <c r="E25" s="1" t="s">
        <v>16</v>
      </c>
      <c r="F25" s="1" t="s">
        <v>45</v>
      </c>
    </row>
  </sheetData>
  <sortState ref="F7:F26">
    <sortCondition ref="F6"/>
  </sortState>
  <pageMargins left="0.7" right="0.7" top="0.78740157499999996" bottom="0.78740157499999996" header="0.3" footer="0.3"/>
  <pageSetup paperSize="9" orientation="portrait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B1:R23"/>
  <sheetViews>
    <sheetView showGridLines="0" zoomScaleNormal="100" workbookViewId="0"/>
  </sheetViews>
  <sheetFormatPr baseColWidth="10" defaultRowHeight="15" x14ac:dyDescent="0.25"/>
  <cols>
    <col min="1" max="1" width="2.85546875" style="1" customWidth="1"/>
    <col min="2" max="2" width="5.7109375" style="1" customWidth="1"/>
    <col min="3" max="3" width="20" style="1" customWidth="1"/>
    <col min="4" max="4" width="21.28515625" style="1" bestFit="1" customWidth="1"/>
    <col min="5" max="5" width="15.7109375" style="1" customWidth="1"/>
    <col min="6" max="6" width="9.7109375" style="1" customWidth="1"/>
    <col min="7" max="7" width="16.28515625" style="1" customWidth="1"/>
    <col min="8" max="8" width="10" style="1" bestFit="1" customWidth="1"/>
    <col min="9" max="9" width="14.7109375" style="1" customWidth="1"/>
    <col min="10" max="10" width="12.140625" style="1" customWidth="1"/>
    <col min="11" max="12" width="12.28515625" style="1" customWidth="1"/>
    <col min="13" max="13" width="13.28515625" style="1" customWidth="1"/>
    <col min="14" max="14" width="12.140625" style="1" customWidth="1"/>
    <col min="15" max="15" width="12" style="1" customWidth="1"/>
    <col min="16" max="16" width="11.42578125" customWidth="1"/>
    <col min="17" max="16384" width="11.42578125" style="1"/>
  </cols>
  <sheetData>
    <row r="1" spans="2:18" ht="15" customHeight="1" x14ac:dyDescent="0.25"/>
    <row r="2" spans="2:18" ht="21" x14ac:dyDescent="0.35">
      <c r="B2" s="39" t="s">
        <v>0</v>
      </c>
      <c r="C2" s="40"/>
      <c r="D2" s="40"/>
      <c r="E2" s="40"/>
      <c r="F2" s="40"/>
      <c r="G2" s="40"/>
      <c r="H2" s="40"/>
      <c r="I2" s="40"/>
      <c r="J2" s="40"/>
    </row>
    <row r="3" spans="2:18" ht="15" customHeight="1" x14ac:dyDescent="0.25"/>
    <row r="4" spans="2:18" x14ac:dyDescent="0.25">
      <c r="B4" s="41" t="s">
        <v>93</v>
      </c>
      <c r="C4" s="42"/>
      <c r="D4" s="42" t="s">
        <v>1</v>
      </c>
      <c r="E4" s="43" t="s">
        <v>97</v>
      </c>
      <c r="F4" s="44" t="s">
        <v>82</v>
      </c>
      <c r="G4" s="43" t="s">
        <v>98</v>
      </c>
      <c r="H4" s="44" t="s">
        <v>83</v>
      </c>
      <c r="I4" s="43" t="s">
        <v>99</v>
      </c>
      <c r="J4" s="45" t="s">
        <v>100</v>
      </c>
      <c r="K4" s="46" t="s">
        <v>91</v>
      </c>
      <c r="L4" s="46" t="s">
        <v>86</v>
      </c>
      <c r="M4" s="46" t="s">
        <v>92</v>
      </c>
      <c r="N4" s="46" t="s">
        <v>85</v>
      </c>
      <c r="O4" s="47" t="s">
        <v>84</v>
      </c>
    </row>
    <row r="5" spans="2:18" x14ac:dyDescent="0.25">
      <c r="B5" s="9">
        <v>1</v>
      </c>
      <c r="C5" s="10" t="s">
        <v>2</v>
      </c>
      <c r="D5" s="10" t="s">
        <v>39</v>
      </c>
      <c r="E5" s="11">
        <v>41071</v>
      </c>
      <c r="F5" s="12">
        <v>2</v>
      </c>
      <c r="G5" s="11">
        <f>WORKDAY(E5,F5-1,)</f>
        <v>41072</v>
      </c>
      <c r="H5" s="33">
        <f>G5-E5+1</f>
        <v>2</v>
      </c>
      <c r="I5" s="11">
        <v>41072</v>
      </c>
      <c r="J5" s="13">
        <v>7000</v>
      </c>
      <c r="K5" s="36">
        <f t="shared" ref="K5:K13" si="0">I5-G5</f>
        <v>0</v>
      </c>
      <c r="L5" s="36">
        <f t="shared" ref="L5:L13" si="1">H5+K5</f>
        <v>2</v>
      </c>
      <c r="M5" s="36">
        <f t="shared" ref="M5:M13" si="2">MIN(H5,L5)</f>
        <v>2</v>
      </c>
      <c r="N5" s="36">
        <f t="shared" ref="N5:N13" si="3">IF(I5&lt;G5,-K5,0)</f>
        <v>0</v>
      </c>
      <c r="O5" s="36">
        <f t="shared" ref="O5:O13" si="4">IF(I5&gt;G5,K5,0)</f>
        <v>0</v>
      </c>
    </row>
    <row r="6" spans="2:18" x14ac:dyDescent="0.25">
      <c r="B6" s="28">
        <v>2</v>
      </c>
      <c r="C6" s="29" t="s">
        <v>46</v>
      </c>
      <c r="D6" s="29" t="s">
        <v>79</v>
      </c>
      <c r="E6" s="30">
        <v>41073</v>
      </c>
      <c r="F6" s="31">
        <v>21</v>
      </c>
      <c r="G6" s="30">
        <f>WORKDAY(E6,F6-1,)</f>
        <v>41101</v>
      </c>
      <c r="H6" s="34">
        <f t="shared" ref="H6:H13" si="5">G6-E6+1</f>
        <v>29</v>
      </c>
      <c r="I6" s="30">
        <v>41103</v>
      </c>
      <c r="J6" s="32">
        <v>27000</v>
      </c>
      <c r="K6" s="37">
        <f t="shared" si="0"/>
        <v>2</v>
      </c>
      <c r="L6" s="37">
        <f t="shared" si="1"/>
        <v>31</v>
      </c>
      <c r="M6" s="37">
        <f t="shared" si="2"/>
        <v>29</v>
      </c>
      <c r="N6" s="37">
        <f t="shared" si="3"/>
        <v>0</v>
      </c>
      <c r="O6" s="37">
        <f t="shared" si="4"/>
        <v>2</v>
      </c>
    </row>
    <row r="7" spans="2:18" x14ac:dyDescent="0.25">
      <c r="B7" s="9">
        <v>3</v>
      </c>
      <c r="C7" s="10" t="s">
        <v>88</v>
      </c>
      <c r="D7" s="10" t="s">
        <v>79</v>
      </c>
      <c r="E7" s="11">
        <v>41106</v>
      </c>
      <c r="F7" s="12">
        <v>18</v>
      </c>
      <c r="G7" s="11">
        <f t="shared" ref="G7:G13" si="6">WORKDAY(E7,F7-1,)</f>
        <v>41129</v>
      </c>
      <c r="H7" s="33">
        <f t="shared" si="5"/>
        <v>24</v>
      </c>
      <c r="I7" s="11">
        <v>41122</v>
      </c>
      <c r="J7" s="13">
        <v>28000</v>
      </c>
      <c r="K7" s="36">
        <f t="shared" si="0"/>
        <v>-7</v>
      </c>
      <c r="L7" s="36">
        <f t="shared" si="1"/>
        <v>17</v>
      </c>
      <c r="M7" s="36">
        <f t="shared" si="2"/>
        <v>17</v>
      </c>
      <c r="N7" s="36">
        <f t="shared" si="3"/>
        <v>7</v>
      </c>
      <c r="O7" s="36">
        <f t="shared" si="4"/>
        <v>0</v>
      </c>
    </row>
    <row r="8" spans="2:18" x14ac:dyDescent="0.25">
      <c r="B8" s="28">
        <v>4</v>
      </c>
      <c r="C8" s="29" t="s">
        <v>87</v>
      </c>
      <c r="D8" s="29" t="s">
        <v>58</v>
      </c>
      <c r="E8" s="30">
        <v>41130</v>
      </c>
      <c r="F8" s="31">
        <v>7</v>
      </c>
      <c r="G8" s="30">
        <f t="shared" si="6"/>
        <v>41138</v>
      </c>
      <c r="H8" s="34">
        <f t="shared" si="5"/>
        <v>9</v>
      </c>
      <c r="I8" s="30">
        <v>41138</v>
      </c>
      <c r="J8" s="32">
        <v>22000</v>
      </c>
      <c r="K8" s="37">
        <f t="shared" si="0"/>
        <v>0</v>
      </c>
      <c r="L8" s="37">
        <f t="shared" si="1"/>
        <v>9</v>
      </c>
      <c r="M8" s="37">
        <f t="shared" si="2"/>
        <v>9</v>
      </c>
      <c r="N8" s="37">
        <f t="shared" si="3"/>
        <v>0</v>
      </c>
      <c r="O8" s="37">
        <f t="shared" si="4"/>
        <v>0</v>
      </c>
    </row>
    <row r="9" spans="2:18" x14ac:dyDescent="0.25">
      <c r="B9" s="15">
        <v>5</v>
      </c>
      <c r="C9" s="16" t="s">
        <v>31</v>
      </c>
      <c r="D9" s="16" t="s">
        <v>51</v>
      </c>
      <c r="E9" s="17">
        <v>41136</v>
      </c>
      <c r="F9" s="18">
        <v>3</v>
      </c>
      <c r="G9" s="17">
        <f t="shared" si="6"/>
        <v>41138</v>
      </c>
      <c r="H9" s="35">
        <f t="shared" si="5"/>
        <v>3</v>
      </c>
      <c r="I9" s="11">
        <v>41138</v>
      </c>
      <c r="J9" s="19">
        <v>22000</v>
      </c>
      <c r="K9" s="38">
        <f t="shared" si="0"/>
        <v>0</v>
      </c>
      <c r="L9" s="38">
        <f t="shared" si="1"/>
        <v>3</v>
      </c>
      <c r="M9" s="38">
        <f t="shared" si="2"/>
        <v>3</v>
      </c>
      <c r="N9" s="38">
        <f t="shared" si="3"/>
        <v>0</v>
      </c>
      <c r="O9" s="38">
        <f t="shared" si="4"/>
        <v>0</v>
      </c>
    </row>
    <row r="10" spans="2:18" x14ac:dyDescent="0.25">
      <c r="B10" s="28">
        <v>6</v>
      </c>
      <c r="C10" s="29" t="s">
        <v>89</v>
      </c>
      <c r="D10" s="29" t="s">
        <v>28</v>
      </c>
      <c r="E10" s="30">
        <v>41136</v>
      </c>
      <c r="F10" s="31">
        <v>9</v>
      </c>
      <c r="G10" s="30">
        <f t="shared" si="6"/>
        <v>41148</v>
      </c>
      <c r="H10" s="34">
        <f t="shared" si="5"/>
        <v>13</v>
      </c>
      <c r="I10" s="30">
        <v>41148</v>
      </c>
      <c r="J10" s="32">
        <v>61000</v>
      </c>
      <c r="K10" s="37">
        <f t="shared" si="0"/>
        <v>0</v>
      </c>
      <c r="L10" s="37">
        <f t="shared" si="1"/>
        <v>13</v>
      </c>
      <c r="M10" s="37">
        <f t="shared" si="2"/>
        <v>13</v>
      </c>
      <c r="N10" s="37">
        <f t="shared" si="3"/>
        <v>0</v>
      </c>
      <c r="O10" s="37">
        <f t="shared" si="4"/>
        <v>0</v>
      </c>
    </row>
    <row r="11" spans="2:18" x14ac:dyDescent="0.25">
      <c r="B11" s="15">
        <v>7</v>
      </c>
      <c r="C11" s="16" t="s">
        <v>5</v>
      </c>
      <c r="D11" s="16" t="s">
        <v>48</v>
      </c>
      <c r="E11" s="17">
        <v>41156</v>
      </c>
      <c r="F11" s="18">
        <v>20</v>
      </c>
      <c r="G11" s="17">
        <f t="shared" si="6"/>
        <v>41183</v>
      </c>
      <c r="H11" s="35">
        <f t="shared" si="5"/>
        <v>28</v>
      </c>
      <c r="I11" s="11">
        <v>41197</v>
      </c>
      <c r="J11" s="19">
        <v>4000</v>
      </c>
      <c r="K11" s="38">
        <f t="shared" si="0"/>
        <v>14</v>
      </c>
      <c r="L11" s="38">
        <f t="shared" si="1"/>
        <v>42</v>
      </c>
      <c r="M11" s="38">
        <f t="shared" si="2"/>
        <v>28</v>
      </c>
      <c r="N11" s="38">
        <f t="shared" si="3"/>
        <v>0</v>
      </c>
      <c r="O11" s="38">
        <f t="shared" si="4"/>
        <v>14</v>
      </c>
    </row>
    <row r="12" spans="2:18" x14ac:dyDescent="0.25">
      <c r="B12" s="28">
        <v>8</v>
      </c>
      <c r="C12" s="29" t="s">
        <v>90</v>
      </c>
      <c r="D12" s="29" t="s">
        <v>27</v>
      </c>
      <c r="E12" s="30">
        <v>41197</v>
      </c>
      <c r="F12" s="31">
        <v>10</v>
      </c>
      <c r="G12" s="30">
        <f t="shared" si="6"/>
        <v>41208</v>
      </c>
      <c r="H12" s="34">
        <f t="shared" si="5"/>
        <v>12</v>
      </c>
      <c r="I12" s="30">
        <v>41208</v>
      </c>
      <c r="J12" s="32">
        <v>34000</v>
      </c>
      <c r="K12" s="37">
        <f t="shared" si="0"/>
        <v>0</v>
      </c>
      <c r="L12" s="37">
        <f t="shared" si="1"/>
        <v>12</v>
      </c>
      <c r="M12" s="37">
        <f t="shared" si="2"/>
        <v>12</v>
      </c>
      <c r="N12" s="37">
        <f t="shared" si="3"/>
        <v>0</v>
      </c>
      <c r="O12" s="37">
        <f t="shared" si="4"/>
        <v>0</v>
      </c>
    </row>
    <row r="13" spans="2:18" x14ac:dyDescent="0.25">
      <c r="B13" s="15">
        <v>9</v>
      </c>
      <c r="C13" s="16" t="s">
        <v>6</v>
      </c>
      <c r="D13" s="16" t="s">
        <v>55</v>
      </c>
      <c r="E13" s="17">
        <v>41207</v>
      </c>
      <c r="F13" s="18">
        <v>2</v>
      </c>
      <c r="G13" s="17">
        <f t="shared" si="6"/>
        <v>41208</v>
      </c>
      <c r="H13" s="35">
        <f t="shared" si="5"/>
        <v>2</v>
      </c>
      <c r="I13" s="11">
        <v>41214</v>
      </c>
      <c r="J13" s="19">
        <v>1000</v>
      </c>
      <c r="K13" s="38">
        <f t="shared" si="0"/>
        <v>6</v>
      </c>
      <c r="L13" s="38">
        <f t="shared" si="1"/>
        <v>8</v>
      </c>
      <c r="M13" s="38">
        <f t="shared" si="2"/>
        <v>2</v>
      </c>
      <c r="N13" s="38">
        <f t="shared" si="3"/>
        <v>0</v>
      </c>
      <c r="O13" s="38">
        <f t="shared" si="4"/>
        <v>6</v>
      </c>
    </row>
    <row r="15" spans="2:18" x14ac:dyDescent="0.25">
      <c r="D15" s="48" t="s">
        <v>94</v>
      </c>
      <c r="E15" s="3">
        <f>MIN(E5:E13)</f>
        <v>41071</v>
      </c>
      <c r="G15" s="6">
        <f>MAX(G5:G13)</f>
        <v>41208</v>
      </c>
      <c r="H15" s="51" t="s">
        <v>95</v>
      </c>
      <c r="I15" s="52"/>
      <c r="L15" s="14"/>
      <c r="M15" s="1">
        <v>4</v>
      </c>
      <c r="Q15" s="57" t="s">
        <v>102</v>
      </c>
      <c r="R15" s="57"/>
    </row>
    <row r="16" spans="2:18" x14ac:dyDescent="0.25">
      <c r="D16" s="49" t="s">
        <v>103</v>
      </c>
      <c r="E16" s="4">
        <f>DATE(YEAR(E15),MONTH(E15),1)</f>
        <v>41061</v>
      </c>
      <c r="G16" s="7">
        <f>DATE(YEAR(G15),MONTH(G15)+1,1)</f>
        <v>41214</v>
      </c>
      <c r="H16" s="53" t="s">
        <v>96</v>
      </c>
      <c r="I16" s="54"/>
      <c r="L16" s="14" t="s">
        <v>105</v>
      </c>
      <c r="M16" s="1">
        <v>60</v>
      </c>
      <c r="Q16" s="20"/>
      <c r="R16" s="21"/>
    </row>
    <row r="17" spans="4:18" x14ac:dyDescent="0.25">
      <c r="D17" s="50" t="s">
        <v>104</v>
      </c>
      <c r="E17" s="5">
        <f>E16</f>
        <v>41061</v>
      </c>
      <c r="G17" s="8">
        <f>G16</f>
        <v>41214</v>
      </c>
      <c r="H17" s="55" t="s">
        <v>104</v>
      </c>
      <c r="I17" s="56"/>
      <c r="L17" s="14" t="s">
        <v>106</v>
      </c>
      <c r="M17" s="1">
        <f>IF(M15=1,0,IF(M15=2,7,IF(M15=3,14,IF(M15=4,21,IF(M15=5,28,90)))))</f>
        <v>21</v>
      </c>
      <c r="Q17" s="22"/>
      <c r="R17" s="23"/>
    </row>
    <row r="18" spans="4:18" x14ac:dyDescent="0.25">
      <c r="L18" s="14" t="s">
        <v>107</v>
      </c>
      <c r="M18" s="1">
        <f>G17-E17-M16-M17</f>
        <v>72</v>
      </c>
      <c r="Q18" s="22"/>
      <c r="R18" s="23"/>
    </row>
    <row r="19" spans="4:18" x14ac:dyDescent="0.25">
      <c r="Q19" s="22"/>
      <c r="R19" s="23"/>
    </row>
    <row r="20" spans="4:18" x14ac:dyDescent="0.25">
      <c r="Q20" s="24"/>
      <c r="R20" s="25"/>
    </row>
    <row r="22" spans="4:18" x14ac:dyDescent="0.25">
      <c r="Q22" s="57" t="s">
        <v>101</v>
      </c>
      <c r="R22" s="57"/>
    </row>
    <row r="23" spans="4:18" x14ac:dyDescent="0.25">
      <c r="Q23" s="26"/>
      <c r="R23" s="27"/>
    </row>
  </sheetData>
  <conditionalFormatting sqref="E5:E13">
    <cfRule type="expression" dxfId="30" priority="14">
      <formula>WEEKDAY(E5,2)&gt;5</formula>
    </cfRule>
  </conditionalFormatting>
  <conditionalFormatting sqref="I5:I13">
    <cfRule type="expression" dxfId="29" priority="1">
      <formula>$I5&gt;$G5</formula>
    </cfRule>
    <cfRule type="expression" dxfId="28" priority="2">
      <formula>$I5&lt;$G5</formula>
    </cfRule>
  </conditionalFormatting>
  <dataValidations disablePrompts="1" count="3">
    <dataValidation type="list" allowBlank="1" showInputMessage="1" showErrorMessage="1" errorTitle="Falscher Firmenname" error="Es dürfen nur Firmen angegeben werden, die in der Firmenliste aufgeführt sind." sqref="D65526:D65530 D131062:D131066 D196598:D196602 D262134:D262138 D327670:D327674 D393206:D393210 D458742:D458746 D524278:D524282 D589814:D589818 D655350:D655354 D720886:D720890 D786422:D786426 D851958:D851962 D917494:D917498 D983030:D983034 D65532:D65549 D131068:D131085 D196604:D196621 D262140:D262157 D327676:D327693 D393212:D393229 D458748:D458765 D524284:D524301 D589820:D589837 D655356:D655373 D720892:D720909 D786428:D786445 D851964:D851981 D917500:D917517 D983036:D983053">
      <formula1>Firma</formula1>
    </dataValidation>
    <dataValidation allowBlank="1" showInputMessage="1" showErrorMessage="1" errorTitle="Falsche Eingabe" error="Es dürfen nur Tätigkeiten angegeben werden,_x000a_die bei der Kostenplanung bereits berücksichtigt wurde." sqref="C5:C13 C65526:C65530 C131062:C131066 C196598:C196602 C262134:C262138 C327670:C327674 C393206:C393210 C458742:C458746 C524278:C524282 C589814:C589818 C655350:C655354 C720886:C720890 C786422:C786426 C851958:C851962 C917494:C917498 C983030:C983034 C65532:C65549 C131068:C131085 C196604:C196621 C262140:C262157 C327676:C327693 C393212:C393229 C458748:C458765 C524284:C524301 C589820:C589837 C655356:C655373 C720892:C720909 C786428:C786445 C851964:C851981 C917500:C917517 C983036:C983053"/>
    <dataValidation type="list" allowBlank="1" showInputMessage="1" showErrorMessage="1" errorTitle="Falscher Firmenname" error="Es dürfen nur Firmen angegeben werden, die in der Firmenliste aufgeführt sind." sqref="D5:D13">
      <formula1>Firmen</formula1>
    </dataValidation>
  </dataValidations>
  <pageMargins left="0.7" right="0.7" top="0.78740157499999996" bottom="0.78740157499999996" header="0.3" footer="0.3"/>
  <pageSetup paperSize="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529" r:id="rId4" name="Scroll Bar 1">
              <controlPr defaultSize="0" autoPict="0">
                <anchor moveWithCells="1">
                  <from>
                    <xdr:col>16</xdr:col>
                    <xdr:colOff>0</xdr:colOff>
                    <xdr:row>22</xdr:row>
                    <xdr:rowOff>0</xdr:rowOff>
                  </from>
                  <to>
                    <xdr:col>18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0" r:id="rId5" name="Option Button 1">
              <controlPr defaultSize="0" autoFill="0" autoLine="0" autoPict="0">
                <anchor moveWithCells="1">
                  <from>
                    <xdr:col>16</xdr:col>
                    <xdr:colOff>0</xdr:colOff>
                    <xdr:row>15</xdr:row>
                    <xdr:rowOff>0</xdr:rowOff>
                  </from>
                  <to>
                    <xdr:col>18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1" r:id="rId6" name="Option Button 2">
              <controlPr defaultSize="0" autoFill="0" autoLine="0" autoPict="0">
                <anchor moveWithCells="1">
                  <from>
                    <xdr:col>16</xdr:col>
                    <xdr:colOff>0</xdr:colOff>
                    <xdr:row>16</xdr:row>
                    <xdr:rowOff>0</xdr:rowOff>
                  </from>
                  <to>
                    <xdr:col>18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2" r:id="rId7" name="Option Button 3">
              <controlPr defaultSize="0" autoFill="0" autoLine="0" autoPict="0">
                <anchor moveWithCells="1">
                  <from>
                    <xdr:col>16</xdr:col>
                    <xdr:colOff>0</xdr:colOff>
                    <xdr:row>17</xdr:row>
                    <xdr:rowOff>0</xdr:rowOff>
                  </from>
                  <to>
                    <xdr:col>18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3" r:id="rId8" name="Option Button 4">
              <controlPr defaultSize="0" autoFill="0" autoLine="0" autoPict="0">
                <anchor moveWithCells="1">
                  <from>
                    <xdr:col>16</xdr:col>
                    <xdr:colOff>0</xdr:colOff>
                    <xdr:row>18</xdr:row>
                    <xdr:rowOff>0</xdr:rowOff>
                  </from>
                  <to>
                    <xdr:col>18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4" r:id="rId9" name="Option Button 5">
              <controlPr defaultSize="0" autoFill="0" autoLine="0" autoPict="0">
                <anchor moveWithCells="1">
                  <from>
                    <xdr:col>16</xdr:col>
                    <xdr:colOff>0</xdr:colOff>
                    <xdr:row>19</xdr:row>
                    <xdr:rowOff>0</xdr:rowOff>
                  </from>
                  <to>
                    <xdr:col>18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B1:R23"/>
  <sheetViews>
    <sheetView showGridLines="0" zoomScaleNormal="100" workbookViewId="0"/>
  </sheetViews>
  <sheetFormatPr baseColWidth="10" defaultRowHeight="15" x14ac:dyDescent="0.25"/>
  <cols>
    <col min="1" max="1" width="2.85546875" style="1" customWidth="1"/>
    <col min="2" max="2" width="5.7109375" style="1" customWidth="1"/>
    <col min="3" max="3" width="20" style="1" customWidth="1"/>
    <col min="4" max="4" width="21.28515625" style="1" bestFit="1" customWidth="1"/>
    <col min="5" max="5" width="15.7109375" style="1" customWidth="1"/>
    <col min="6" max="6" width="9.7109375" style="1" customWidth="1"/>
    <col min="7" max="7" width="16.28515625" style="1" customWidth="1"/>
    <col min="8" max="8" width="10" style="1" bestFit="1" customWidth="1"/>
    <col min="9" max="9" width="14.7109375" style="1" customWidth="1"/>
    <col min="10" max="10" width="12.140625" style="1" customWidth="1"/>
    <col min="11" max="12" width="12.28515625" style="1" customWidth="1"/>
    <col min="13" max="13" width="13.28515625" style="1" customWidth="1"/>
    <col min="14" max="14" width="12.140625" style="1" customWidth="1"/>
    <col min="15" max="15" width="12" style="1" customWidth="1"/>
    <col min="16" max="16" width="11.42578125" customWidth="1"/>
    <col min="17" max="16384" width="11.42578125" style="1"/>
  </cols>
  <sheetData>
    <row r="1" spans="2:18" ht="15" customHeight="1" x14ac:dyDescent="0.25"/>
    <row r="2" spans="2:18" ht="21" x14ac:dyDescent="0.35">
      <c r="B2" s="39" t="s">
        <v>0</v>
      </c>
      <c r="C2" s="40"/>
      <c r="D2" s="40"/>
      <c r="E2" s="40"/>
      <c r="F2" s="40"/>
      <c r="G2" s="40"/>
      <c r="H2" s="40"/>
      <c r="I2" s="40"/>
      <c r="J2" s="40"/>
    </row>
    <row r="3" spans="2:18" ht="15" customHeight="1" x14ac:dyDescent="0.25"/>
    <row r="4" spans="2:18" x14ac:dyDescent="0.25">
      <c r="B4" s="41" t="s">
        <v>93</v>
      </c>
      <c r="C4" s="42"/>
      <c r="D4" s="42" t="s">
        <v>1</v>
      </c>
      <c r="E4" s="43" t="s">
        <v>97</v>
      </c>
      <c r="F4" s="44" t="s">
        <v>82</v>
      </c>
      <c r="G4" s="43" t="s">
        <v>98</v>
      </c>
      <c r="H4" s="44" t="s">
        <v>83</v>
      </c>
      <c r="I4" s="43" t="s">
        <v>99</v>
      </c>
      <c r="J4" s="45" t="s">
        <v>100</v>
      </c>
      <c r="K4" s="46" t="s">
        <v>91</v>
      </c>
      <c r="L4" s="46" t="s">
        <v>86</v>
      </c>
      <c r="M4" s="46" t="s">
        <v>92</v>
      </c>
      <c r="N4" s="46" t="s">
        <v>85</v>
      </c>
      <c r="O4" s="47" t="s">
        <v>84</v>
      </c>
    </row>
    <row r="5" spans="2:18" x14ac:dyDescent="0.25">
      <c r="B5" s="9">
        <v>1</v>
      </c>
      <c r="C5" s="10" t="s">
        <v>2</v>
      </c>
      <c r="D5" s="10" t="s">
        <v>39</v>
      </c>
      <c r="E5" s="11">
        <v>41071</v>
      </c>
      <c r="F5" s="12">
        <v>2</v>
      </c>
      <c r="G5" s="11">
        <f>WORKDAY(E5,F5-1,)</f>
        <v>41072</v>
      </c>
      <c r="H5" s="33">
        <f>G5-E5+1</f>
        <v>2</v>
      </c>
      <c r="I5" s="11">
        <v>41072</v>
      </c>
      <c r="J5" s="13">
        <v>7000</v>
      </c>
      <c r="K5" s="36">
        <f t="shared" ref="K5:K13" si="0">I5-G5</f>
        <v>0</v>
      </c>
      <c r="L5" s="36">
        <f t="shared" ref="L5:L13" si="1">H5+K5</f>
        <v>2</v>
      </c>
      <c r="M5" s="36">
        <f t="shared" ref="M5:M13" si="2">MIN(H5,L5)</f>
        <v>2</v>
      </c>
      <c r="N5" s="36">
        <f t="shared" ref="N5:N13" si="3">IF(I5&lt;G5,-K5,0)</f>
        <v>0</v>
      </c>
      <c r="O5" s="36">
        <f t="shared" ref="O5:O13" si="4">IF(I5&gt;G5,K5,0)</f>
        <v>0</v>
      </c>
    </row>
    <row r="6" spans="2:18" x14ac:dyDescent="0.25">
      <c r="B6" s="28">
        <v>2</v>
      </c>
      <c r="C6" s="29" t="s">
        <v>46</v>
      </c>
      <c r="D6" s="29" t="s">
        <v>79</v>
      </c>
      <c r="E6" s="30">
        <v>41073</v>
      </c>
      <c r="F6" s="31">
        <v>21</v>
      </c>
      <c r="G6" s="30">
        <f>WORKDAY(E6,F6-1,)</f>
        <v>41101</v>
      </c>
      <c r="H6" s="34">
        <f t="shared" ref="H6:H13" si="5">G6-E6+1</f>
        <v>29</v>
      </c>
      <c r="I6" s="30">
        <v>41103</v>
      </c>
      <c r="J6" s="32">
        <v>27000</v>
      </c>
      <c r="K6" s="37">
        <f t="shared" si="0"/>
        <v>2</v>
      </c>
      <c r="L6" s="37">
        <f t="shared" si="1"/>
        <v>31</v>
      </c>
      <c r="M6" s="37">
        <f t="shared" si="2"/>
        <v>29</v>
      </c>
      <c r="N6" s="37">
        <f t="shared" si="3"/>
        <v>0</v>
      </c>
      <c r="O6" s="37">
        <f t="shared" si="4"/>
        <v>2</v>
      </c>
    </row>
    <row r="7" spans="2:18" x14ac:dyDescent="0.25">
      <c r="B7" s="9">
        <v>3</v>
      </c>
      <c r="C7" s="10" t="s">
        <v>88</v>
      </c>
      <c r="D7" s="10" t="s">
        <v>79</v>
      </c>
      <c r="E7" s="11">
        <v>41106</v>
      </c>
      <c r="F7" s="12">
        <v>18</v>
      </c>
      <c r="G7" s="11">
        <f t="shared" ref="G7:G13" si="6">WORKDAY(E7,F7-1,)</f>
        <v>41129</v>
      </c>
      <c r="H7" s="33">
        <f t="shared" si="5"/>
        <v>24</v>
      </c>
      <c r="I7" s="11">
        <v>41122</v>
      </c>
      <c r="J7" s="13">
        <v>28000</v>
      </c>
      <c r="K7" s="36">
        <f t="shared" si="0"/>
        <v>-7</v>
      </c>
      <c r="L7" s="36">
        <f t="shared" si="1"/>
        <v>17</v>
      </c>
      <c r="M7" s="36">
        <f t="shared" si="2"/>
        <v>17</v>
      </c>
      <c r="N7" s="36">
        <f t="shared" si="3"/>
        <v>7</v>
      </c>
      <c r="O7" s="36">
        <f t="shared" si="4"/>
        <v>0</v>
      </c>
    </row>
    <row r="8" spans="2:18" x14ac:dyDescent="0.25">
      <c r="B8" s="28">
        <v>4</v>
      </c>
      <c r="C8" s="29" t="s">
        <v>87</v>
      </c>
      <c r="D8" s="29" t="s">
        <v>58</v>
      </c>
      <c r="E8" s="30">
        <v>41130</v>
      </c>
      <c r="F8" s="31">
        <v>7</v>
      </c>
      <c r="G8" s="30">
        <f t="shared" si="6"/>
        <v>41138</v>
      </c>
      <c r="H8" s="34">
        <f t="shared" si="5"/>
        <v>9</v>
      </c>
      <c r="I8" s="30">
        <v>41138</v>
      </c>
      <c r="J8" s="32">
        <v>22000</v>
      </c>
      <c r="K8" s="37">
        <f t="shared" si="0"/>
        <v>0</v>
      </c>
      <c r="L8" s="37">
        <f t="shared" si="1"/>
        <v>9</v>
      </c>
      <c r="M8" s="37">
        <f t="shared" si="2"/>
        <v>9</v>
      </c>
      <c r="N8" s="37">
        <f t="shared" si="3"/>
        <v>0</v>
      </c>
      <c r="O8" s="37">
        <f t="shared" si="4"/>
        <v>0</v>
      </c>
    </row>
    <row r="9" spans="2:18" x14ac:dyDescent="0.25">
      <c r="B9" s="15">
        <v>5</v>
      </c>
      <c r="C9" s="16" t="s">
        <v>31</v>
      </c>
      <c r="D9" s="16" t="s">
        <v>51</v>
      </c>
      <c r="E9" s="17">
        <v>41136</v>
      </c>
      <c r="F9" s="18">
        <v>3</v>
      </c>
      <c r="G9" s="17">
        <f t="shared" si="6"/>
        <v>41138</v>
      </c>
      <c r="H9" s="35">
        <f t="shared" si="5"/>
        <v>3</v>
      </c>
      <c r="I9" s="11">
        <v>41138</v>
      </c>
      <c r="J9" s="19">
        <v>22000</v>
      </c>
      <c r="K9" s="38">
        <f t="shared" si="0"/>
        <v>0</v>
      </c>
      <c r="L9" s="38">
        <f t="shared" si="1"/>
        <v>3</v>
      </c>
      <c r="M9" s="38">
        <f t="shared" si="2"/>
        <v>3</v>
      </c>
      <c r="N9" s="38">
        <f t="shared" si="3"/>
        <v>0</v>
      </c>
      <c r="O9" s="38">
        <f t="shared" si="4"/>
        <v>0</v>
      </c>
    </row>
    <row r="10" spans="2:18" x14ac:dyDescent="0.25">
      <c r="B10" s="28">
        <v>6</v>
      </c>
      <c r="C10" s="29" t="s">
        <v>89</v>
      </c>
      <c r="D10" s="29" t="s">
        <v>28</v>
      </c>
      <c r="E10" s="30">
        <v>41136</v>
      </c>
      <c r="F10" s="31">
        <v>9</v>
      </c>
      <c r="G10" s="30">
        <f t="shared" si="6"/>
        <v>41148</v>
      </c>
      <c r="H10" s="34">
        <f t="shared" si="5"/>
        <v>13</v>
      </c>
      <c r="I10" s="30">
        <v>41148</v>
      </c>
      <c r="J10" s="32">
        <v>61000</v>
      </c>
      <c r="K10" s="37">
        <f t="shared" si="0"/>
        <v>0</v>
      </c>
      <c r="L10" s="37">
        <f t="shared" si="1"/>
        <v>13</v>
      </c>
      <c r="M10" s="37">
        <f t="shared" si="2"/>
        <v>13</v>
      </c>
      <c r="N10" s="37">
        <f t="shared" si="3"/>
        <v>0</v>
      </c>
      <c r="O10" s="37">
        <f t="shared" si="4"/>
        <v>0</v>
      </c>
    </row>
    <row r="11" spans="2:18" x14ac:dyDescent="0.25">
      <c r="B11" s="15">
        <v>7</v>
      </c>
      <c r="C11" s="16" t="s">
        <v>5</v>
      </c>
      <c r="D11" s="16" t="s">
        <v>48</v>
      </c>
      <c r="E11" s="17">
        <v>41156</v>
      </c>
      <c r="F11" s="18">
        <v>20</v>
      </c>
      <c r="G11" s="17">
        <f t="shared" si="6"/>
        <v>41183</v>
      </c>
      <c r="H11" s="35">
        <f t="shared" si="5"/>
        <v>28</v>
      </c>
      <c r="I11" s="11">
        <v>41197</v>
      </c>
      <c r="J11" s="19">
        <v>4000</v>
      </c>
      <c r="K11" s="38">
        <f t="shared" si="0"/>
        <v>14</v>
      </c>
      <c r="L11" s="38">
        <f t="shared" si="1"/>
        <v>42</v>
      </c>
      <c r="M11" s="38">
        <f t="shared" si="2"/>
        <v>28</v>
      </c>
      <c r="N11" s="38">
        <f t="shared" si="3"/>
        <v>0</v>
      </c>
      <c r="O11" s="38">
        <f t="shared" si="4"/>
        <v>14</v>
      </c>
    </row>
    <row r="12" spans="2:18" x14ac:dyDescent="0.25">
      <c r="B12" s="28">
        <v>8</v>
      </c>
      <c r="C12" s="29" t="s">
        <v>90</v>
      </c>
      <c r="D12" s="29" t="s">
        <v>27</v>
      </c>
      <c r="E12" s="30">
        <v>41197</v>
      </c>
      <c r="F12" s="31">
        <v>10</v>
      </c>
      <c r="G12" s="30">
        <f t="shared" si="6"/>
        <v>41208</v>
      </c>
      <c r="H12" s="34">
        <f t="shared" si="5"/>
        <v>12</v>
      </c>
      <c r="I12" s="30">
        <v>41208</v>
      </c>
      <c r="J12" s="32">
        <v>34000</v>
      </c>
      <c r="K12" s="37">
        <f t="shared" si="0"/>
        <v>0</v>
      </c>
      <c r="L12" s="37">
        <f t="shared" si="1"/>
        <v>12</v>
      </c>
      <c r="M12" s="37">
        <f t="shared" si="2"/>
        <v>12</v>
      </c>
      <c r="N12" s="37">
        <f t="shared" si="3"/>
        <v>0</v>
      </c>
      <c r="O12" s="37">
        <f t="shared" si="4"/>
        <v>0</v>
      </c>
    </row>
    <row r="13" spans="2:18" x14ac:dyDescent="0.25">
      <c r="B13" s="15">
        <v>9</v>
      </c>
      <c r="C13" s="16" t="s">
        <v>6</v>
      </c>
      <c r="D13" s="16" t="s">
        <v>55</v>
      </c>
      <c r="E13" s="17">
        <v>41207</v>
      </c>
      <c r="F13" s="18">
        <v>2</v>
      </c>
      <c r="G13" s="17">
        <f t="shared" si="6"/>
        <v>41208</v>
      </c>
      <c r="H13" s="35">
        <f t="shared" si="5"/>
        <v>2</v>
      </c>
      <c r="I13" s="11">
        <v>41214</v>
      </c>
      <c r="J13" s="19">
        <v>1000</v>
      </c>
      <c r="K13" s="38">
        <f t="shared" si="0"/>
        <v>6</v>
      </c>
      <c r="L13" s="38">
        <f t="shared" si="1"/>
        <v>8</v>
      </c>
      <c r="M13" s="38">
        <f t="shared" si="2"/>
        <v>2</v>
      </c>
      <c r="N13" s="38">
        <f t="shared" si="3"/>
        <v>0</v>
      </c>
      <c r="O13" s="38">
        <f t="shared" si="4"/>
        <v>6</v>
      </c>
    </row>
    <row r="15" spans="2:18" x14ac:dyDescent="0.25">
      <c r="D15" s="48" t="s">
        <v>94</v>
      </c>
      <c r="E15" s="3">
        <f>MIN(E5:E13)</f>
        <v>41071</v>
      </c>
      <c r="G15" s="6">
        <f>MAX(G5:G13)</f>
        <v>41208</v>
      </c>
      <c r="H15" s="51" t="s">
        <v>95</v>
      </c>
      <c r="I15" s="52"/>
      <c r="L15" s="14"/>
      <c r="M15" s="1">
        <v>4</v>
      </c>
      <c r="Q15" s="57" t="s">
        <v>102</v>
      </c>
      <c r="R15" s="57"/>
    </row>
    <row r="16" spans="2:18" x14ac:dyDescent="0.25">
      <c r="D16" s="49" t="s">
        <v>103</v>
      </c>
      <c r="E16" s="4">
        <f>DATE(YEAR(E15),MONTH(E15),1)</f>
        <v>41061</v>
      </c>
      <c r="G16" s="7">
        <f>DATE(YEAR(G15),MONTH(G15)+1,1)</f>
        <v>41214</v>
      </c>
      <c r="H16" s="53" t="s">
        <v>96</v>
      </c>
      <c r="I16" s="54"/>
      <c r="L16" s="14" t="s">
        <v>105</v>
      </c>
      <c r="M16" s="1">
        <v>60</v>
      </c>
      <c r="Q16" s="20"/>
      <c r="R16" s="21"/>
    </row>
    <row r="17" spans="4:18" x14ac:dyDescent="0.25">
      <c r="D17" s="50" t="s">
        <v>104</v>
      </c>
      <c r="E17" s="5">
        <f>E16</f>
        <v>41061</v>
      </c>
      <c r="G17" s="8">
        <f>G16</f>
        <v>41214</v>
      </c>
      <c r="H17" s="55" t="s">
        <v>104</v>
      </c>
      <c r="I17" s="56"/>
      <c r="L17" s="14" t="s">
        <v>106</v>
      </c>
      <c r="M17" s="1">
        <f>IF(M15=1,0,IF(M15=2,7,IF(M15=3,14,IF(M15=4,21,IF(M15=5,28,90)))))</f>
        <v>21</v>
      </c>
      <c r="Q17" s="22"/>
      <c r="R17" s="23"/>
    </row>
    <row r="18" spans="4:18" x14ac:dyDescent="0.25">
      <c r="L18" s="14" t="s">
        <v>107</v>
      </c>
      <c r="M18" s="1">
        <f>G17-E17-M16-M17</f>
        <v>72</v>
      </c>
      <c r="Q18" s="22"/>
      <c r="R18" s="23"/>
    </row>
    <row r="19" spans="4:18" x14ac:dyDescent="0.25">
      <c r="Q19" s="22"/>
      <c r="R19" s="23"/>
    </row>
    <row r="20" spans="4:18" x14ac:dyDescent="0.25">
      <c r="Q20" s="24"/>
      <c r="R20" s="25"/>
    </row>
    <row r="22" spans="4:18" x14ac:dyDescent="0.25">
      <c r="Q22" s="57" t="s">
        <v>101</v>
      </c>
      <c r="R22" s="57"/>
    </row>
    <row r="23" spans="4:18" x14ac:dyDescent="0.25">
      <c r="Q23" s="26"/>
      <c r="R23" s="27"/>
    </row>
  </sheetData>
  <conditionalFormatting sqref="E5:E13">
    <cfRule type="expression" dxfId="27" priority="14">
      <formula>WEEKDAY(E5,2)&gt;5</formula>
    </cfRule>
  </conditionalFormatting>
  <conditionalFormatting sqref="I5:I13">
    <cfRule type="expression" dxfId="26" priority="1">
      <formula>$I5&gt;$G5</formula>
    </cfRule>
    <cfRule type="expression" dxfId="25" priority="2">
      <formula>$I5&lt;$G5</formula>
    </cfRule>
  </conditionalFormatting>
  <dataValidations disablePrompts="1" count="3">
    <dataValidation type="list" allowBlank="1" showInputMessage="1" showErrorMessage="1" errorTitle="Falscher Firmenname" error="Es dürfen nur Firmen angegeben werden, die in der Firmenliste aufgeführt sind." sqref="D5:D13">
      <formula1>Firmen</formula1>
    </dataValidation>
    <dataValidation allowBlank="1" showInputMessage="1" showErrorMessage="1" errorTitle="Falsche Eingabe" error="Es dürfen nur Tätigkeiten angegeben werden,_x000a_die bei der Kostenplanung bereits berücksichtigt wurde." sqref="C5:C13 C65526:C65530 C131062:C131066 C196598:C196602 C262134:C262138 C327670:C327674 C393206:C393210 C458742:C458746 C524278:C524282 C589814:C589818 C655350:C655354 C720886:C720890 C786422:C786426 C851958:C851962 C917494:C917498 C983030:C983034 C65532:C65549 C131068:C131085 C196604:C196621 C262140:C262157 C327676:C327693 C393212:C393229 C458748:C458765 C524284:C524301 C589820:C589837 C655356:C655373 C720892:C720909 C786428:C786445 C851964:C851981 C917500:C917517 C983036:C983053"/>
    <dataValidation type="list" allowBlank="1" showInputMessage="1" showErrorMessage="1" errorTitle="Falscher Firmenname" error="Es dürfen nur Firmen angegeben werden, die in der Firmenliste aufgeführt sind." sqref="D65526:D65530 D131062:D131066 D196598:D196602 D262134:D262138 D327670:D327674 D393206:D393210 D458742:D458746 D524278:D524282 D589814:D589818 D655350:D655354 D720886:D720890 D786422:D786426 D851958:D851962 D917494:D917498 D983030:D983034 D65532:D65549 D131068:D131085 D196604:D196621 D262140:D262157 D327676:D327693 D393212:D393229 D458748:D458765 D524284:D524301 D589820:D589837 D655356:D655373 D720892:D720909 D786428:D786445 D851964:D851981 D917500:D917517 D983036:D983053">
      <formula1>Firma</formula1>
    </dataValidation>
  </dataValidations>
  <pageMargins left="0.7" right="0.7" top="0.78740157499999996" bottom="0.78740157499999996" header="0.3" footer="0.3"/>
  <pageSetup paperSize="9" orientation="landscape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3553" r:id="rId4" name="Scroll Bar 1">
              <controlPr defaultSize="0" autoPict="0">
                <anchor moveWithCells="1">
                  <from>
                    <xdr:col>16</xdr:col>
                    <xdr:colOff>0</xdr:colOff>
                    <xdr:row>22</xdr:row>
                    <xdr:rowOff>0</xdr:rowOff>
                  </from>
                  <to>
                    <xdr:col>18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4" r:id="rId5" name="Option Button 1">
              <controlPr defaultSize="0" autoFill="0" autoLine="0" autoPict="0">
                <anchor moveWithCells="1">
                  <from>
                    <xdr:col>16</xdr:col>
                    <xdr:colOff>0</xdr:colOff>
                    <xdr:row>15</xdr:row>
                    <xdr:rowOff>0</xdr:rowOff>
                  </from>
                  <to>
                    <xdr:col>18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5" r:id="rId6" name="Option Button 2">
              <controlPr defaultSize="0" autoFill="0" autoLine="0" autoPict="0">
                <anchor moveWithCells="1">
                  <from>
                    <xdr:col>16</xdr:col>
                    <xdr:colOff>0</xdr:colOff>
                    <xdr:row>16</xdr:row>
                    <xdr:rowOff>0</xdr:rowOff>
                  </from>
                  <to>
                    <xdr:col>18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6" r:id="rId7" name="Option Button 3">
              <controlPr defaultSize="0" autoFill="0" autoLine="0" autoPict="0">
                <anchor moveWithCells="1">
                  <from>
                    <xdr:col>16</xdr:col>
                    <xdr:colOff>0</xdr:colOff>
                    <xdr:row>17</xdr:row>
                    <xdr:rowOff>0</xdr:rowOff>
                  </from>
                  <to>
                    <xdr:col>18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7" r:id="rId8" name="Option Button 4">
              <controlPr defaultSize="0" autoFill="0" autoLine="0" autoPict="0">
                <anchor moveWithCells="1">
                  <from>
                    <xdr:col>16</xdr:col>
                    <xdr:colOff>0</xdr:colOff>
                    <xdr:row>18</xdr:row>
                    <xdr:rowOff>0</xdr:rowOff>
                  </from>
                  <to>
                    <xdr:col>18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8" r:id="rId9" name="Option Button 5">
              <controlPr defaultSize="0" autoFill="0" autoLine="0" autoPict="0">
                <anchor moveWithCells="1">
                  <from>
                    <xdr:col>16</xdr:col>
                    <xdr:colOff>0</xdr:colOff>
                    <xdr:row>19</xdr:row>
                    <xdr:rowOff>0</xdr:rowOff>
                  </from>
                  <to>
                    <xdr:col>18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B1:R23"/>
  <sheetViews>
    <sheetView showGridLines="0" zoomScaleNormal="100" workbookViewId="0"/>
  </sheetViews>
  <sheetFormatPr baseColWidth="10" defaultRowHeight="15" x14ac:dyDescent="0.25"/>
  <cols>
    <col min="1" max="1" width="2.85546875" style="1" customWidth="1"/>
    <col min="2" max="2" width="5.7109375" style="1" customWidth="1"/>
    <col min="3" max="3" width="20" style="1" customWidth="1"/>
    <col min="4" max="4" width="21.28515625" style="1" bestFit="1" customWidth="1"/>
    <col min="5" max="5" width="15.7109375" style="1" customWidth="1"/>
    <col min="6" max="6" width="9.7109375" style="1" customWidth="1"/>
    <col min="7" max="7" width="16.28515625" style="1" customWidth="1"/>
    <col min="8" max="8" width="10" style="1" bestFit="1" customWidth="1"/>
    <col min="9" max="9" width="14.7109375" style="1" customWidth="1"/>
    <col min="10" max="10" width="12.140625" style="1" customWidth="1"/>
    <col min="11" max="12" width="12.28515625" style="1" customWidth="1"/>
    <col min="13" max="13" width="13.28515625" style="1" customWidth="1"/>
    <col min="14" max="14" width="12.140625" style="1" customWidth="1"/>
    <col min="15" max="15" width="12" style="1" customWidth="1"/>
    <col min="16" max="16" width="11.42578125" customWidth="1"/>
    <col min="17" max="16384" width="11.42578125" style="1"/>
  </cols>
  <sheetData>
    <row r="1" spans="2:18" ht="15" customHeight="1" x14ac:dyDescent="0.25"/>
    <row r="2" spans="2:18" ht="21" x14ac:dyDescent="0.35">
      <c r="B2" s="39" t="s">
        <v>0</v>
      </c>
      <c r="C2" s="40"/>
      <c r="D2" s="40"/>
      <c r="E2" s="40"/>
      <c r="F2" s="40"/>
      <c r="G2" s="40"/>
      <c r="H2" s="40"/>
      <c r="I2" s="40"/>
      <c r="J2" s="40"/>
    </row>
    <row r="3" spans="2:18" ht="15" customHeight="1" x14ac:dyDescent="0.25"/>
    <row r="4" spans="2:18" x14ac:dyDescent="0.25">
      <c r="B4" s="41" t="s">
        <v>93</v>
      </c>
      <c r="C4" s="42"/>
      <c r="D4" s="42" t="s">
        <v>1</v>
      </c>
      <c r="E4" s="43" t="s">
        <v>97</v>
      </c>
      <c r="F4" s="44" t="s">
        <v>82</v>
      </c>
      <c r="G4" s="43" t="s">
        <v>98</v>
      </c>
      <c r="H4" s="44" t="s">
        <v>83</v>
      </c>
      <c r="I4" s="43" t="s">
        <v>99</v>
      </c>
      <c r="J4" s="45" t="s">
        <v>100</v>
      </c>
      <c r="K4" s="46" t="s">
        <v>91</v>
      </c>
      <c r="L4" s="46" t="s">
        <v>86</v>
      </c>
      <c r="M4" s="46" t="s">
        <v>92</v>
      </c>
      <c r="N4" s="46" t="s">
        <v>85</v>
      </c>
      <c r="O4" s="47" t="s">
        <v>84</v>
      </c>
    </row>
    <row r="5" spans="2:18" x14ac:dyDescent="0.25">
      <c r="B5" s="9">
        <v>1</v>
      </c>
      <c r="C5" s="10" t="s">
        <v>2</v>
      </c>
      <c r="D5" s="10" t="s">
        <v>39</v>
      </c>
      <c r="E5" s="11">
        <v>41071</v>
      </c>
      <c r="F5" s="12">
        <v>2</v>
      </c>
      <c r="G5" s="11">
        <f>WORKDAY(E5,F5-1,)</f>
        <v>41072</v>
      </c>
      <c r="H5" s="33">
        <f>G5-E5+1</f>
        <v>2</v>
      </c>
      <c r="I5" s="11">
        <v>41072</v>
      </c>
      <c r="J5" s="13">
        <v>7000</v>
      </c>
      <c r="K5" s="36">
        <f t="shared" ref="K5:K13" si="0">I5-G5</f>
        <v>0</v>
      </c>
      <c r="L5" s="36">
        <f t="shared" ref="L5:L13" si="1">H5+K5</f>
        <v>2</v>
      </c>
      <c r="M5" s="36">
        <f t="shared" ref="M5:M13" si="2">MIN(H5,L5)</f>
        <v>2</v>
      </c>
      <c r="N5" s="36">
        <f t="shared" ref="N5:N13" si="3">IF(I5&lt;G5,-K5,0)</f>
        <v>0</v>
      </c>
      <c r="O5" s="36">
        <f t="shared" ref="O5:O13" si="4">IF(I5&gt;G5,K5,0)</f>
        <v>0</v>
      </c>
    </row>
    <row r="6" spans="2:18" x14ac:dyDescent="0.25">
      <c r="B6" s="28">
        <v>2</v>
      </c>
      <c r="C6" s="29" t="s">
        <v>46</v>
      </c>
      <c r="D6" s="29" t="s">
        <v>79</v>
      </c>
      <c r="E6" s="30">
        <v>41073</v>
      </c>
      <c r="F6" s="31">
        <v>21</v>
      </c>
      <c r="G6" s="30">
        <f>WORKDAY(E6,F6-1,)</f>
        <v>41101</v>
      </c>
      <c r="H6" s="34">
        <f t="shared" ref="H6:H13" si="5">G6-E6+1</f>
        <v>29</v>
      </c>
      <c r="I6" s="30">
        <v>41103</v>
      </c>
      <c r="J6" s="32">
        <v>27000</v>
      </c>
      <c r="K6" s="37">
        <f t="shared" si="0"/>
        <v>2</v>
      </c>
      <c r="L6" s="37">
        <f t="shared" si="1"/>
        <v>31</v>
      </c>
      <c r="M6" s="37">
        <f t="shared" si="2"/>
        <v>29</v>
      </c>
      <c r="N6" s="37">
        <f t="shared" si="3"/>
        <v>0</v>
      </c>
      <c r="O6" s="37">
        <f t="shared" si="4"/>
        <v>2</v>
      </c>
    </row>
    <row r="7" spans="2:18" x14ac:dyDescent="0.25">
      <c r="B7" s="9">
        <v>3</v>
      </c>
      <c r="C7" s="10" t="s">
        <v>88</v>
      </c>
      <c r="D7" s="10" t="s">
        <v>79</v>
      </c>
      <c r="E7" s="11">
        <v>41106</v>
      </c>
      <c r="F7" s="12">
        <v>18</v>
      </c>
      <c r="G7" s="11">
        <f t="shared" ref="G7:G13" si="6">WORKDAY(E7,F7-1,)</f>
        <v>41129</v>
      </c>
      <c r="H7" s="33">
        <f t="shared" si="5"/>
        <v>24</v>
      </c>
      <c r="I7" s="11">
        <v>41122</v>
      </c>
      <c r="J7" s="13">
        <v>28000</v>
      </c>
      <c r="K7" s="36">
        <f t="shared" si="0"/>
        <v>-7</v>
      </c>
      <c r="L7" s="36">
        <f t="shared" si="1"/>
        <v>17</v>
      </c>
      <c r="M7" s="36">
        <f t="shared" si="2"/>
        <v>17</v>
      </c>
      <c r="N7" s="36">
        <f t="shared" si="3"/>
        <v>7</v>
      </c>
      <c r="O7" s="36">
        <f t="shared" si="4"/>
        <v>0</v>
      </c>
    </row>
    <row r="8" spans="2:18" x14ac:dyDescent="0.25">
      <c r="B8" s="28">
        <v>4</v>
      </c>
      <c r="C8" s="29" t="s">
        <v>87</v>
      </c>
      <c r="D8" s="29" t="s">
        <v>58</v>
      </c>
      <c r="E8" s="30">
        <v>41130</v>
      </c>
      <c r="F8" s="31">
        <v>7</v>
      </c>
      <c r="G8" s="30">
        <f t="shared" si="6"/>
        <v>41138</v>
      </c>
      <c r="H8" s="34">
        <f t="shared" si="5"/>
        <v>9</v>
      </c>
      <c r="I8" s="30">
        <v>41138</v>
      </c>
      <c r="J8" s="32">
        <v>22000</v>
      </c>
      <c r="K8" s="37">
        <f t="shared" si="0"/>
        <v>0</v>
      </c>
      <c r="L8" s="37">
        <f t="shared" si="1"/>
        <v>9</v>
      </c>
      <c r="M8" s="37">
        <f t="shared" si="2"/>
        <v>9</v>
      </c>
      <c r="N8" s="37">
        <f t="shared" si="3"/>
        <v>0</v>
      </c>
      <c r="O8" s="37">
        <f t="shared" si="4"/>
        <v>0</v>
      </c>
    </row>
    <row r="9" spans="2:18" x14ac:dyDescent="0.25">
      <c r="B9" s="15">
        <v>5</v>
      </c>
      <c r="C9" s="16" t="s">
        <v>31</v>
      </c>
      <c r="D9" s="16" t="s">
        <v>51</v>
      </c>
      <c r="E9" s="17">
        <v>41136</v>
      </c>
      <c r="F9" s="18">
        <v>3</v>
      </c>
      <c r="G9" s="17">
        <f t="shared" si="6"/>
        <v>41138</v>
      </c>
      <c r="H9" s="35">
        <f t="shared" si="5"/>
        <v>3</v>
      </c>
      <c r="I9" s="11">
        <v>41138</v>
      </c>
      <c r="J9" s="19">
        <v>22000</v>
      </c>
      <c r="K9" s="38">
        <f t="shared" si="0"/>
        <v>0</v>
      </c>
      <c r="L9" s="38">
        <f t="shared" si="1"/>
        <v>3</v>
      </c>
      <c r="M9" s="38">
        <f t="shared" si="2"/>
        <v>3</v>
      </c>
      <c r="N9" s="38">
        <f t="shared" si="3"/>
        <v>0</v>
      </c>
      <c r="O9" s="38">
        <f t="shared" si="4"/>
        <v>0</v>
      </c>
    </row>
    <row r="10" spans="2:18" x14ac:dyDescent="0.25">
      <c r="B10" s="28">
        <v>6</v>
      </c>
      <c r="C10" s="29" t="s">
        <v>89</v>
      </c>
      <c r="D10" s="29" t="s">
        <v>28</v>
      </c>
      <c r="E10" s="30">
        <v>41136</v>
      </c>
      <c r="F10" s="31">
        <v>9</v>
      </c>
      <c r="G10" s="30">
        <f t="shared" si="6"/>
        <v>41148</v>
      </c>
      <c r="H10" s="34">
        <f t="shared" si="5"/>
        <v>13</v>
      </c>
      <c r="I10" s="30">
        <v>41148</v>
      </c>
      <c r="J10" s="32">
        <v>61000</v>
      </c>
      <c r="K10" s="37">
        <f t="shared" si="0"/>
        <v>0</v>
      </c>
      <c r="L10" s="37">
        <f t="shared" si="1"/>
        <v>13</v>
      </c>
      <c r="M10" s="37">
        <f t="shared" si="2"/>
        <v>13</v>
      </c>
      <c r="N10" s="37">
        <f t="shared" si="3"/>
        <v>0</v>
      </c>
      <c r="O10" s="37">
        <f t="shared" si="4"/>
        <v>0</v>
      </c>
    </row>
    <row r="11" spans="2:18" x14ac:dyDescent="0.25">
      <c r="B11" s="15">
        <v>7</v>
      </c>
      <c r="C11" s="16" t="s">
        <v>5</v>
      </c>
      <c r="D11" s="16" t="s">
        <v>48</v>
      </c>
      <c r="E11" s="17">
        <v>41156</v>
      </c>
      <c r="F11" s="18">
        <v>20</v>
      </c>
      <c r="G11" s="17">
        <f t="shared" si="6"/>
        <v>41183</v>
      </c>
      <c r="H11" s="35">
        <f t="shared" si="5"/>
        <v>28</v>
      </c>
      <c r="I11" s="11">
        <v>41197</v>
      </c>
      <c r="J11" s="19">
        <v>4000</v>
      </c>
      <c r="K11" s="38">
        <f t="shared" si="0"/>
        <v>14</v>
      </c>
      <c r="L11" s="38">
        <f t="shared" si="1"/>
        <v>42</v>
      </c>
      <c r="M11" s="38">
        <f t="shared" si="2"/>
        <v>28</v>
      </c>
      <c r="N11" s="38">
        <f t="shared" si="3"/>
        <v>0</v>
      </c>
      <c r="O11" s="38">
        <f t="shared" si="4"/>
        <v>14</v>
      </c>
    </row>
    <row r="12" spans="2:18" x14ac:dyDescent="0.25">
      <c r="B12" s="28">
        <v>8</v>
      </c>
      <c r="C12" s="29" t="s">
        <v>90</v>
      </c>
      <c r="D12" s="29" t="s">
        <v>27</v>
      </c>
      <c r="E12" s="30">
        <v>41197</v>
      </c>
      <c r="F12" s="31">
        <v>10</v>
      </c>
      <c r="G12" s="30">
        <f t="shared" si="6"/>
        <v>41208</v>
      </c>
      <c r="H12" s="34">
        <f t="shared" si="5"/>
        <v>12</v>
      </c>
      <c r="I12" s="30">
        <v>41208</v>
      </c>
      <c r="J12" s="32">
        <v>34000</v>
      </c>
      <c r="K12" s="37">
        <f t="shared" si="0"/>
        <v>0</v>
      </c>
      <c r="L12" s="37">
        <f t="shared" si="1"/>
        <v>12</v>
      </c>
      <c r="M12" s="37">
        <f t="shared" si="2"/>
        <v>12</v>
      </c>
      <c r="N12" s="37">
        <f t="shared" si="3"/>
        <v>0</v>
      </c>
      <c r="O12" s="37">
        <f t="shared" si="4"/>
        <v>0</v>
      </c>
    </row>
    <row r="13" spans="2:18" x14ac:dyDescent="0.25">
      <c r="B13" s="15">
        <v>9</v>
      </c>
      <c r="C13" s="16" t="s">
        <v>6</v>
      </c>
      <c r="D13" s="16" t="s">
        <v>55</v>
      </c>
      <c r="E13" s="17">
        <v>41207</v>
      </c>
      <c r="F13" s="18">
        <v>2</v>
      </c>
      <c r="G13" s="17">
        <f t="shared" si="6"/>
        <v>41208</v>
      </c>
      <c r="H13" s="35">
        <f t="shared" si="5"/>
        <v>2</v>
      </c>
      <c r="I13" s="11">
        <v>41214</v>
      </c>
      <c r="J13" s="19">
        <v>1000</v>
      </c>
      <c r="K13" s="38">
        <f t="shared" si="0"/>
        <v>6</v>
      </c>
      <c r="L13" s="38">
        <f t="shared" si="1"/>
        <v>8</v>
      </c>
      <c r="M13" s="38">
        <f t="shared" si="2"/>
        <v>2</v>
      </c>
      <c r="N13" s="38">
        <f t="shared" si="3"/>
        <v>0</v>
      </c>
      <c r="O13" s="38">
        <f t="shared" si="4"/>
        <v>6</v>
      </c>
    </row>
    <row r="15" spans="2:18" x14ac:dyDescent="0.25">
      <c r="D15" s="48" t="s">
        <v>94</v>
      </c>
      <c r="E15" s="3">
        <f>MIN(E5:E13)</f>
        <v>41071</v>
      </c>
      <c r="G15" s="6">
        <f>MAX(G5:G13)</f>
        <v>41208</v>
      </c>
      <c r="H15" s="51" t="s">
        <v>95</v>
      </c>
      <c r="I15" s="52"/>
      <c r="L15" s="14"/>
      <c r="M15" s="1">
        <v>4</v>
      </c>
      <c r="Q15" s="57" t="s">
        <v>102</v>
      </c>
      <c r="R15" s="57"/>
    </row>
    <row r="16" spans="2:18" x14ac:dyDescent="0.25">
      <c r="D16" s="49" t="s">
        <v>103</v>
      </c>
      <c r="E16" s="4">
        <f>DATE(YEAR(E15),MONTH(E15),1)</f>
        <v>41061</v>
      </c>
      <c r="G16" s="7">
        <f>DATE(YEAR(G15),MONTH(G15)+1,1)</f>
        <v>41214</v>
      </c>
      <c r="H16" s="53" t="s">
        <v>96</v>
      </c>
      <c r="I16" s="54"/>
      <c r="L16" s="14" t="s">
        <v>105</v>
      </c>
      <c r="M16" s="1">
        <v>60</v>
      </c>
      <c r="Q16" s="20"/>
      <c r="R16" s="21"/>
    </row>
    <row r="17" spans="4:18" x14ac:dyDescent="0.25">
      <c r="D17" s="50" t="s">
        <v>104</v>
      </c>
      <c r="E17" s="5">
        <f>E16</f>
        <v>41061</v>
      </c>
      <c r="G17" s="8">
        <f>G16</f>
        <v>41214</v>
      </c>
      <c r="H17" s="55" t="s">
        <v>104</v>
      </c>
      <c r="I17" s="56"/>
      <c r="L17" s="14" t="s">
        <v>106</v>
      </c>
      <c r="M17" s="1">
        <f>IF(M15=1,0,IF(M15=2,7,IF(M15=3,14,IF(M15=4,21,IF(M15=5,28,90)))))</f>
        <v>21</v>
      </c>
      <c r="Q17" s="22"/>
      <c r="R17" s="23"/>
    </row>
    <row r="18" spans="4:18" x14ac:dyDescent="0.25">
      <c r="L18" s="14" t="s">
        <v>107</v>
      </c>
      <c r="M18" s="1">
        <f>G17-E17-M16-M17</f>
        <v>72</v>
      </c>
      <c r="Q18" s="22"/>
      <c r="R18" s="23"/>
    </row>
    <row r="19" spans="4:18" x14ac:dyDescent="0.25">
      <c r="Q19" s="22"/>
      <c r="R19" s="23"/>
    </row>
    <row r="20" spans="4:18" x14ac:dyDescent="0.25">
      <c r="Q20" s="24"/>
      <c r="R20" s="25"/>
    </row>
    <row r="22" spans="4:18" x14ac:dyDescent="0.25">
      <c r="Q22" s="57" t="s">
        <v>101</v>
      </c>
      <c r="R22" s="57"/>
    </row>
    <row r="23" spans="4:18" x14ac:dyDescent="0.25">
      <c r="Q23" s="26"/>
      <c r="R23" s="27"/>
    </row>
  </sheetData>
  <conditionalFormatting sqref="E5:E13">
    <cfRule type="expression" dxfId="24" priority="14">
      <formula>WEEKDAY(E5,2)&gt;5</formula>
    </cfRule>
  </conditionalFormatting>
  <conditionalFormatting sqref="I5:I13">
    <cfRule type="expression" dxfId="23" priority="1">
      <formula>$I5&gt;$G5</formula>
    </cfRule>
    <cfRule type="expression" dxfId="22" priority="2">
      <formula>$I5&lt;$G5</formula>
    </cfRule>
  </conditionalFormatting>
  <dataValidations disablePrompts="1" count="3">
    <dataValidation type="list" allowBlank="1" showInputMessage="1" showErrorMessage="1" errorTitle="Falscher Firmenname" error="Es dürfen nur Firmen angegeben werden, die in der Firmenliste aufgeführt sind." sqref="D65526:D65530 D131062:D131066 D196598:D196602 D262134:D262138 D327670:D327674 D393206:D393210 D458742:D458746 D524278:D524282 D589814:D589818 D655350:D655354 D720886:D720890 D786422:D786426 D851958:D851962 D917494:D917498 D983030:D983034 D65532:D65549 D131068:D131085 D196604:D196621 D262140:D262157 D327676:D327693 D393212:D393229 D458748:D458765 D524284:D524301 D589820:D589837 D655356:D655373 D720892:D720909 D786428:D786445 D851964:D851981 D917500:D917517 D983036:D983053">
      <formula1>Firma</formula1>
    </dataValidation>
    <dataValidation allowBlank="1" showInputMessage="1" showErrorMessage="1" errorTitle="Falsche Eingabe" error="Es dürfen nur Tätigkeiten angegeben werden,_x000a_die bei der Kostenplanung bereits berücksichtigt wurde." sqref="C5:C13 C65526:C65530 C131062:C131066 C196598:C196602 C262134:C262138 C327670:C327674 C393206:C393210 C458742:C458746 C524278:C524282 C589814:C589818 C655350:C655354 C720886:C720890 C786422:C786426 C851958:C851962 C917494:C917498 C983030:C983034 C65532:C65549 C131068:C131085 C196604:C196621 C262140:C262157 C327676:C327693 C393212:C393229 C458748:C458765 C524284:C524301 C589820:C589837 C655356:C655373 C720892:C720909 C786428:C786445 C851964:C851981 C917500:C917517 C983036:C983053"/>
    <dataValidation type="list" allowBlank="1" showInputMessage="1" showErrorMessage="1" errorTitle="Falscher Firmenname" error="Es dürfen nur Firmen angegeben werden, die in der Firmenliste aufgeführt sind." sqref="D5:D13">
      <formula1>Firmen</formula1>
    </dataValidation>
  </dataValidations>
  <pageMargins left="0.7" right="0.7" top="0.78740157499999996" bottom="0.78740157499999996" header="0.3" footer="0.3"/>
  <pageSetup paperSize="9" orientation="landscape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4577" r:id="rId4" name="Scroll Bar 1">
              <controlPr defaultSize="0" autoPict="0">
                <anchor moveWithCells="1">
                  <from>
                    <xdr:col>16</xdr:col>
                    <xdr:colOff>0</xdr:colOff>
                    <xdr:row>22</xdr:row>
                    <xdr:rowOff>0</xdr:rowOff>
                  </from>
                  <to>
                    <xdr:col>18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78" r:id="rId5" name="Option Button 1">
              <controlPr defaultSize="0" autoFill="0" autoLine="0" autoPict="0">
                <anchor moveWithCells="1">
                  <from>
                    <xdr:col>16</xdr:col>
                    <xdr:colOff>0</xdr:colOff>
                    <xdr:row>15</xdr:row>
                    <xdr:rowOff>0</xdr:rowOff>
                  </from>
                  <to>
                    <xdr:col>18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79" r:id="rId6" name="Option Button 2">
              <controlPr defaultSize="0" autoFill="0" autoLine="0" autoPict="0">
                <anchor moveWithCells="1">
                  <from>
                    <xdr:col>16</xdr:col>
                    <xdr:colOff>0</xdr:colOff>
                    <xdr:row>16</xdr:row>
                    <xdr:rowOff>0</xdr:rowOff>
                  </from>
                  <to>
                    <xdr:col>18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80" r:id="rId7" name="Option Button 3">
              <controlPr defaultSize="0" autoFill="0" autoLine="0" autoPict="0">
                <anchor moveWithCells="1">
                  <from>
                    <xdr:col>16</xdr:col>
                    <xdr:colOff>0</xdr:colOff>
                    <xdr:row>17</xdr:row>
                    <xdr:rowOff>0</xdr:rowOff>
                  </from>
                  <to>
                    <xdr:col>18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81" r:id="rId8" name="Option Button 4">
              <controlPr defaultSize="0" autoFill="0" autoLine="0" autoPict="0">
                <anchor moveWithCells="1">
                  <from>
                    <xdr:col>16</xdr:col>
                    <xdr:colOff>0</xdr:colOff>
                    <xdr:row>18</xdr:row>
                    <xdr:rowOff>0</xdr:rowOff>
                  </from>
                  <to>
                    <xdr:col>18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82" r:id="rId9" name="Option Button 5">
              <controlPr defaultSize="0" autoFill="0" autoLine="0" autoPict="0">
                <anchor moveWithCells="1">
                  <from>
                    <xdr:col>16</xdr:col>
                    <xdr:colOff>0</xdr:colOff>
                    <xdr:row>19</xdr:row>
                    <xdr:rowOff>0</xdr:rowOff>
                  </from>
                  <to>
                    <xdr:col>18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B1:R23"/>
  <sheetViews>
    <sheetView showGridLines="0" zoomScaleNormal="100" workbookViewId="0"/>
  </sheetViews>
  <sheetFormatPr baseColWidth="10" defaultRowHeight="15" x14ac:dyDescent="0.25"/>
  <cols>
    <col min="1" max="1" width="2.85546875" style="1" customWidth="1"/>
    <col min="2" max="2" width="5.7109375" style="1" customWidth="1"/>
    <col min="3" max="3" width="20" style="1" customWidth="1"/>
    <col min="4" max="4" width="21.28515625" style="1" bestFit="1" customWidth="1"/>
    <col min="5" max="5" width="15.7109375" style="1" customWidth="1"/>
    <col min="6" max="6" width="9.7109375" style="1" customWidth="1"/>
    <col min="7" max="7" width="16.28515625" style="1" customWidth="1"/>
    <col min="8" max="8" width="10" style="1" bestFit="1" customWidth="1"/>
    <col min="9" max="9" width="14.7109375" style="1" customWidth="1"/>
    <col min="10" max="10" width="12.140625" style="1" customWidth="1"/>
    <col min="11" max="12" width="12.28515625" style="1" customWidth="1"/>
    <col min="13" max="13" width="13.28515625" style="1" customWidth="1"/>
    <col min="14" max="14" width="12.140625" style="1" customWidth="1"/>
    <col min="15" max="15" width="12" style="1" customWidth="1"/>
    <col min="16" max="16" width="11.42578125" customWidth="1"/>
    <col min="17" max="16384" width="11.42578125" style="1"/>
  </cols>
  <sheetData>
    <row r="1" spans="2:18" ht="15" customHeight="1" x14ac:dyDescent="0.25"/>
    <row r="2" spans="2:18" ht="21" x14ac:dyDescent="0.35">
      <c r="B2" s="39" t="s">
        <v>0</v>
      </c>
      <c r="C2" s="40"/>
      <c r="D2" s="40"/>
      <c r="E2" s="40"/>
      <c r="F2" s="40"/>
      <c r="G2" s="40"/>
      <c r="H2" s="40"/>
      <c r="I2" s="40"/>
      <c r="J2" s="40"/>
    </row>
    <row r="3" spans="2:18" ht="15" customHeight="1" x14ac:dyDescent="0.25"/>
    <row r="4" spans="2:18" x14ac:dyDescent="0.25">
      <c r="B4" s="41" t="s">
        <v>93</v>
      </c>
      <c r="C4" s="42"/>
      <c r="D4" s="42" t="s">
        <v>1</v>
      </c>
      <c r="E4" s="43" t="s">
        <v>97</v>
      </c>
      <c r="F4" s="44" t="s">
        <v>82</v>
      </c>
      <c r="G4" s="43" t="s">
        <v>98</v>
      </c>
      <c r="H4" s="44" t="s">
        <v>83</v>
      </c>
      <c r="I4" s="43" t="s">
        <v>99</v>
      </c>
      <c r="J4" s="45" t="s">
        <v>100</v>
      </c>
      <c r="K4" s="46" t="s">
        <v>91</v>
      </c>
      <c r="L4" s="46" t="s">
        <v>86</v>
      </c>
      <c r="M4" s="46" t="s">
        <v>92</v>
      </c>
      <c r="N4" s="46" t="s">
        <v>85</v>
      </c>
      <c r="O4" s="47" t="s">
        <v>84</v>
      </c>
    </row>
    <row r="5" spans="2:18" x14ac:dyDescent="0.25">
      <c r="B5" s="9">
        <v>1</v>
      </c>
      <c r="C5" s="10" t="s">
        <v>2</v>
      </c>
      <c r="D5" s="10" t="s">
        <v>39</v>
      </c>
      <c r="E5" s="11">
        <v>41071</v>
      </c>
      <c r="F5" s="12">
        <v>2</v>
      </c>
      <c r="G5" s="11">
        <f>WORKDAY(E5,F5-1,)</f>
        <v>41072</v>
      </c>
      <c r="H5" s="33">
        <f>G5-E5+1</f>
        <v>2</v>
      </c>
      <c r="I5" s="11">
        <v>41072</v>
      </c>
      <c r="J5" s="13">
        <v>7000</v>
      </c>
      <c r="K5" s="36">
        <f t="shared" ref="K5:K13" si="0">I5-G5</f>
        <v>0</v>
      </c>
      <c r="L5" s="36">
        <f t="shared" ref="L5:L13" si="1">H5+K5</f>
        <v>2</v>
      </c>
      <c r="M5" s="36">
        <f t="shared" ref="M5:M13" si="2">MIN(H5,L5)</f>
        <v>2</v>
      </c>
      <c r="N5" s="36">
        <f t="shared" ref="N5:N13" si="3">IF(I5&lt;G5,-K5,0)</f>
        <v>0</v>
      </c>
      <c r="O5" s="36">
        <f t="shared" ref="O5:O13" si="4">IF(I5&gt;G5,K5,0)</f>
        <v>0</v>
      </c>
    </row>
    <row r="6" spans="2:18" x14ac:dyDescent="0.25">
      <c r="B6" s="28">
        <v>2</v>
      </c>
      <c r="C6" s="29" t="s">
        <v>46</v>
      </c>
      <c r="D6" s="29" t="s">
        <v>79</v>
      </c>
      <c r="E6" s="30">
        <v>41073</v>
      </c>
      <c r="F6" s="31">
        <v>21</v>
      </c>
      <c r="G6" s="30">
        <f>WORKDAY(E6,F6-1,)</f>
        <v>41101</v>
      </c>
      <c r="H6" s="34">
        <f t="shared" ref="H6:H13" si="5">G6-E6+1</f>
        <v>29</v>
      </c>
      <c r="I6" s="30">
        <v>41103</v>
      </c>
      <c r="J6" s="32">
        <v>27000</v>
      </c>
      <c r="K6" s="37">
        <f t="shared" si="0"/>
        <v>2</v>
      </c>
      <c r="L6" s="37">
        <f t="shared" si="1"/>
        <v>31</v>
      </c>
      <c r="M6" s="37">
        <f t="shared" si="2"/>
        <v>29</v>
      </c>
      <c r="N6" s="37">
        <f t="shared" si="3"/>
        <v>0</v>
      </c>
      <c r="O6" s="37">
        <f t="shared" si="4"/>
        <v>2</v>
      </c>
    </row>
    <row r="7" spans="2:18" x14ac:dyDescent="0.25">
      <c r="B7" s="9">
        <v>3</v>
      </c>
      <c r="C7" s="10" t="s">
        <v>88</v>
      </c>
      <c r="D7" s="10" t="s">
        <v>79</v>
      </c>
      <c r="E7" s="11">
        <v>41106</v>
      </c>
      <c r="F7" s="12">
        <v>18</v>
      </c>
      <c r="G7" s="11">
        <f t="shared" ref="G7:G13" si="6">WORKDAY(E7,F7-1,)</f>
        <v>41129</v>
      </c>
      <c r="H7" s="33">
        <f t="shared" si="5"/>
        <v>24</v>
      </c>
      <c r="I7" s="11">
        <v>41122</v>
      </c>
      <c r="J7" s="13">
        <v>28000</v>
      </c>
      <c r="K7" s="36">
        <f t="shared" si="0"/>
        <v>-7</v>
      </c>
      <c r="L7" s="36">
        <f t="shared" si="1"/>
        <v>17</v>
      </c>
      <c r="M7" s="36">
        <f t="shared" si="2"/>
        <v>17</v>
      </c>
      <c r="N7" s="36">
        <f t="shared" si="3"/>
        <v>7</v>
      </c>
      <c r="O7" s="36">
        <f t="shared" si="4"/>
        <v>0</v>
      </c>
    </row>
    <row r="8" spans="2:18" x14ac:dyDescent="0.25">
      <c r="B8" s="28">
        <v>4</v>
      </c>
      <c r="C8" s="29" t="s">
        <v>87</v>
      </c>
      <c r="D8" s="29" t="s">
        <v>58</v>
      </c>
      <c r="E8" s="30">
        <v>41130</v>
      </c>
      <c r="F8" s="31">
        <v>7</v>
      </c>
      <c r="G8" s="30">
        <f t="shared" si="6"/>
        <v>41138</v>
      </c>
      <c r="H8" s="34">
        <f t="shared" si="5"/>
        <v>9</v>
      </c>
      <c r="I8" s="30">
        <v>41138</v>
      </c>
      <c r="J8" s="32">
        <v>22000</v>
      </c>
      <c r="K8" s="37">
        <f t="shared" si="0"/>
        <v>0</v>
      </c>
      <c r="L8" s="37">
        <f t="shared" si="1"/>
        <v>9</v>
      </c>
      <c r="M8" s="37">
        <f t="shared" si="2"/>
        <v>9</v>
      </c>
      <c r="N8" s="37">
        <f t="shared" si="3"/>
        <v>0</v>
      </c>
      <c r="O8" s="37">
        <f t="shared" si="4"/>
        <v>0</v>
      </c>
    </row>
    <row r="9" spans="2:18" x14ac:dyDescent="0.25">
      <c r="B9" s="15">
        <v>5</v>
      </c>
      <c r="C9" s="16" t="s">
        <v>31</v>
      </c>
      <c r="D9" s="16" t="s">
        <v>51</v>
      </c>
      <c r="E9" s="17">
        <v>41136</v>
      </c>
      <c r="F9" s="18">
        <v>3</v>
      </c>
      <c r="G9" s="17">
        <f t="shared" si="6"/>
        <v>41138</v>
      </c>
      <c r="H9" s="35">
        <f t="shared" si="5"/>
        <v>3</v>
      </c>
      <c r="I9" s="11">
        <v>41138</v>
      </c>
      <c r="J9" s="19">
        <v>22000</v>
      </c>
      <c r="K9" s="38">
        <f t="shared" si="0"/>
        <v>0</v>
      </c>
      <c r="L9" s="38">
        <f t="shared" si="1"/>
        <v>3</v>
      </c>
      <c r="M9" s="38">
        <f t="shared" si="2"/>
        <v>3</v>
      </c>
      <c r="N9" s="38">
        <f t="shared" si="3"/>
        <v>0</v>
      </c>
      <c r="O9" s="38">
        <f t="shared" si="4"/>
        <v>0</v>
      </c>
    </row>
    <row r="10" spans="2:18" x14ac:dyDescent="0.25">
      <c r="B10" s="28">
        <v>6</v>
      </c>
      <c r="C10" s="29" t="s">
        <v>89</v>
      </c>
      <c r="D10" s="29" t="s">
        <v>28</v>
      </c>
      <c r="E10" s="30">
        <v>41136</v>
      </c>
      <c r="F10" s="31">
        <v>9</v>
      </c>
      <c r="G10" s="30">
        <f t="shared" si="6"/>
        <v>41148</v>
      </c>
      <c r="H10" s="34">
        <f t="shared" si="5"/>
        <v>13</v>
      </c>
      <c r="I10" s="30">
        <v>41148</v>
      </c>
      <c r="J10" s="32">
        <v>61000</v>
      </c>
      <c r="K10" s="37">
        <f t="shared" si="0"/>
        <v>0</v>
      </c>
      <c r="L10" s="37">
        <f t="shared" si="1"/>
        <v>13</v>
      </c>
      <c r="M10" s="37">
        <f t="shared" si="2"/>
        <v>13</v>
      </c>
      <c r="N10" s="37">
        <f t="shared" si="3"/>
        <v>0</v>
      </c>
      <c r="O10" s="37">
        <f t="shared" si="4"/>
        <v>0</v>
      </c>
    </row>
    <row r="11" spans="2:18" x14ac:dyDescent="0.25">
      <c r="B11" s="15">
        <v>7</v>
      </c>
      <c r="C11" s="16" t="s">
        <v>5</v>
      </c>
      <c r="D11" s="16" t="s">
        <v>48</v>
      </c>
      <c r="E11" s="17">
        <v>41156</v>
      </c>
      <c r="F11" s="18">
        <v>20</v>
      </c>
      <c r="G11" s="17">
        <f t="shared" si="6"/>
        <v>41183</v>
      </c>
      <c r="H11" s="35">
        <f t="shared" si="5"/>
        <v>28</v>
      </c>
      <c r="I11" s="11">
        <v>41197</v>
      </c>
      <c r="J11" s="19">
        <v>4000</v>
      </c>
      <c r="K11" s="38">
        <f t="shared" si="0"/>
        <v>14</v>
      </c>
      <c r="L11" s="38">
        <f t="shared" si="1"/>
        <v>42</v>
      </c>
      <c r="M11" s="38">
        <f t="shared" si="2"/>
        <v>28</v>
      </c>
      <c r="N11" s="38">
        <f t="shared" si="3"/>
        <v>0</v>
      </c>
      <c r="O11" s="38">
        <f t="shared" si="4"/>
        <v>14</v>
      </c>
    </row>
    <row r="12" spans="2:18" x14ac:dyDescent="0.25">
      <c r="B12" s="28">
        <v>8</v>
      </c>
      <c r="C12" s="29" t="s">
        <v>90</v>
      </c>
      <c r="D12" s="29" t="s">
        <v>27</v>
      </c>
      <c r="E12" s="30">
        <v>41197</v>
      </c>
      <c r="F12" s="31">
        <v>10</v>
      </c>
      <c r="G12" s="30">
        <f t="shared" si="6"/>
        <v>41208</v>
      </c>
      <c r="H12" s="34">
        <f t="shared" si="5"/>
        <v>12</v>
      </c>
      <c r="I12" s="30">
        <v>41208</v>
      </c>
      <c r="J12" s="32">
        <v>34000</v>
      </c>
      <c r="K12" s="37">
        <f t="shared" si="0"/>
        <v>0</v>
      </c>
      <c r="L12" s="37">
        <f t="shared" si="1"/>
        <v>12</v>
      </c>
      <c r="M12" s="37">
        <f t="shared" si="2"/>
        <v>12</v>
      </c>
      <c r="N12" s="37">
        <f t="shared" si="3"/>
        <v>0</v>
      </c>
      <c r="O12" s="37">
        <f t="shared" si="4"/>
        <v>0</v>
      </c>
    </row>
    <row r="13" spans="2:18" x14ac:dyDescent="0.25">
      <c r="B13" s="15">
        <v>9</v>
      </c>
      <c r="C13" s="16" t="s">
        <v>6</v>
      </c>
      <c r="D13" s="16" t="s">
        <v>55</v>
      </c>
      <c r="E13" s="17">
        <v>41207</v>
      </c>
      <c r="F13" s="18">
        <v>2</v>
      </c>
      <c r="G13" s="17">
        <f t="shared" si="6"/>
        <v>41208</v>
      </c>
      <c r="H13" s="35">
        <f t="shared" si="5"/>
        <v>2</v>
      </c>
      <c r="I13" s="11">
        <v>41214</v>
      </c>
      <c r="J13" s="19">
        <v>1000</v>
      </c>
      <c r="K13" s="38">
        <f t="shared" si="0"/>
        <v>6</v>
      </c>
      <c r="L13" s="38">
        <f t="shared" si="1"/>
        <v>8</v>
      </c>
      <c r="M13" s="38">
        <f t="shared" si="2"/>
        <v>2</v>
      </c>
      <c r="N13" s="38">
        <f t="shared" si="3"/>
        <v>0</v>
      </c>
      <c r="O13" s="38">
        <f t="shared" si="4"/>
        <v>6</v>
      </c>
    </row>
    <row r="15" spans="2:18" x14ac:dyDescent="0.25">
      <c r="D15" s="48" t="s">
        <v>94</v>
      </c>
      <c r="E15" s="3">
        <f>MIN(E5:E13)</f>
        <v>41071</v>
      </c>
      <c r="G15" s="6">
        <f>MAX(G5:G13)</f>
        <v>41208</v>
      </c>
      <c r="H15" s="51" t="s">
        <v>95</v>
      </c>
      <c r="I15" s="52"/>
      <c r="L15" s="14"/>
      <c r="M15" s="1">
        <v>4</v>
      </c>
      <c r="Q15" s="57" t="s">
        <v>102</v>
      </c>
      <c r="R15" s="57"/>
    </row>
    <row r="16" spans="2:18" x14ac:dyDescent="0.25">
      <c r="D16" s="49" t="s">
        <v>103</v>
      </c>
      <c r="E16" s="4">
        <f>DATE(YEAR(E15),MONTH(E15),1)</f>
        <v>41061</v>
      </c>
      <c r="G16" s="7">
        <f>DATE(YEAR(G15),MONTH(G15)+1,1)</f>
        <v>41214</v>
      </c>
      <c r="H16" s="53" t="s">
        <v>96</v>
      </c>
      <c r="I16" s="54"/>
      <c r="L16" s="14" t="s">
        <v>105</v>
      </c>
      <c r="M16" s="1">
        <v>60</v>
      </c>
      <c r="Q16" s="20"/>
      <c r="R16" s="21"/>
    </row>
    <row r="17" spans="4:18" x14ac:dyDescent="0.25">
      <c r="D17" s="50" t="s">
        <v>104</v>
      </c>
      <c r="E17" s="5">
        <f>E16</f>
        <v>41061</v>
      </c>
      <c r="G17" s="8">
        <f>G16</f>
        <v>41214</v>
      </c>
      <c r="H17" s="55" t="s">
        <v>104</v>
      </c>
      <c r="I17" s="56"/>
      <c r="L17" s="14" t="s">
        <v>106</v>
      </c>
      <c r="M17" s="1">
        <f>IF(M15=1,0,IF(M15=2,7,IF(M15=3,14,IF(M15=4,21,IF(M15=5,28,90)))))</f>
        <v>21</v>
      </c>
      <c r="Q17" s="22"/>
      <c r="R17" s="23"/>
    </row>
    <row r="18" spans="4:18" x14ac:dyDescent="0.25">
      <c r="L18" s="14" t="s">
        <v>107</v>
      </c>
      <c r="M18" s="1">
        <f>G17-E17-M16-M17</f>
        <v>72</v>
      </c>
      <c r="Q18" s="22"/>
      <c r="R18" s="23"/>
    </row>
    <row r="19" spans="4:18" x14ac:dyDescent="0.25">
      <c r="Q19" s="22"/>
      <c r="R19" s="23"/>
    </row>
    <row r="20" spans="4:18" x14ac:dyDescent="0.25">
      <c r="Q20" s="24"/>
      <c r="R20" s="25"/>
    </row>
    <row r="22" spans="4:18" x14ac:dyDescent="0.25">
      <c r="Q22" s="57" t="s">
        <v>101</v>
      </c>
      <c r="R22" s="57"/>
    </row>
    <row r="23" spans="4:18" x14ac:dyDescent="0.25">
      <c r="Q23" s="26"/>
      <c r="R23" s="27"/>
    </row>
  </sheetData>
  <conditionalFormatting sqref="E5:E13">
    <cfRule type="expression" dxfId="21" priority="14">
      <formula>WEEKDAY(E5,2)&gt;5</formula>
    </cfRule>
  </conditionalFormatting>
  <conditionalFormatting sqref="I5:I13">
    <cfRule type="expression" dxfId="20" priority="1">
      <formula>$I5&gt;$G5</formula>
    </cfRule>
    <cfRule type="expression" dxfId="19" priority="2">
      <formula>$I5&lt;$G5</formula>
    </cfRule>
  </conditionalFormatting>
  <dataValidations count="3">
    <dataValidation type="list" allowBlank="1" showInputMessage="1" showErrorMessage="1" errorTitle="Falscher Firmenname" error="Es dürfen nur Firmen angegeben werden, die in der Firmenliste aufgeführt sind." sqref="D5:D13">
      <formula1>Firmen</formula1>
    </dataValidation>
    <dataValidation allowBlank="1" showInputMessage="1" showErrorMessage="1" errorTitle="Falsche Eingabe" error="Es dürfen nur Tätigkeiten angegeben werden,_x000a_die bei der Kostenplanung bereits berücksichtigt wurde." sqref="C5:C13 C65526:C65530 C131062:C131066 C196598:C196602 C262134:C262138 C327670:C327674 C393206:C393210 C458742:C458746 C524278:C524282 C589814:C589818 C655350:C655354 C720886:C720890 C786422:C786426 C851958:C851962 C917494:C917498 C983030:C983034 C65532:C65549 C131068:C131085 C196604:C196621 C262140:C262157 C327676:C327693 C393212:C393229 C458748:C458765 C524284:C524301 C589820:C589837 C655356:C655373 C720892:C720909 C786428:C786445 C851964:C851981 C917500:C917517 C983036:C983053"/>
    <dataValidation type="list" allowBlank="1" showInputMessage="1" showErrorMessage="1" errorTitle="Falscher Firmenname" error="Es dürfen nur Firmen angegeben werden, die in der Firmenliste aufgeführt sind." sqref="D65526:D65530 D131062:D131066 D196598:D196602 D262134:D262138 D327670:D327674 D393206:D393210 D458742:D458746 D524278:D524282 D589814:D589818 D655350:D655354 D720886:D720890 D786422:D786426 D851958:D851962 D917494:D917498 D983030:D983034 D65532:D65549 D131068:D131085 D196604:D196621 D262140:D262157 D327676:D327693 D393212:D393229 D458748:D458765 D524284:D524301 D589820:D589837 D655356:D655373 D720892:D720909 D786428:D786445 D851964:D851981 D917500:D917517 D983036:D983053">
      <formula1>Firma</formula1>
    </dataValidation>
  </dataValidations>
  <pageMargins left="0.7" right="0.7" top="0.78740157499999996" bottom="0.78740157499999996" header="0.3" footer="0.3"/>
  <pageSetup paperSize="9" orientation="landscape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5601" r:id="rId4" name="Scroll Bar 1">
              <controlPr defaultSize="0" autoPict="0">
                <anchor moveWithCells="1">
                  <from>
                    <xdr:col>16</xdr:col>
                    <xdr:colOff>0</xdr:colOff>
                    <xdr:row>22</xdr:row>
                    <xdr:rowOff>0</xdr:rowOff>
                  </from>
                  <to>
                    <xdr:col>18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2" r:id="rId5" name="Option Button 1">
              <controlPr defaultSize="0" autoFill="0" autoLine="0" autoPict="0">
                <anchor moveWithCells="1">
                  <from>
                    <xdr:col>16</xdr:col>
                    <xdr:colOff>0</xdr:colOff>
                    <xdr:row>15</xdr:row>
                    <xdr:rowOff>0</xdr:rowOff>
                  </from>
                  <to>
                    <xdr:col>18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3" r:id="rId6" name="Option Button 2">
              <controlPr defaultSize="0" autoFill="0" autoLine="0" autoPict="0">
                <anchor moveWithCells="1">
                  <from>
                    <xdr:col>16</xdr:col>
                    <xdr:colOff>0</xdr:colOff>
                    <xdr:row>16</xdr:row>
                    <xdr:rowOff>0</xdr:rowOff>
                  </from>
                  <to>
                    <xdr:col>18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4" r:id="rId7" name="Option Button 3">
              <controlPr defaultSize="0" autoFill="0" autoLine="0" autoPict="0">
                <anchor moveWithCells="1">
                  <from>
                    <xdr:col>16</xdr:col>
                    <xdr:colOff>0</xdr:colOff>
                    <xdr:row>17</xdr:row>
                    <xdr:rowOff>0</xdr:rowOff>
                  </from>
                  <to>
                    <xdr:col>18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5" r:id="rId8" name="Option Button 4">
              <controlPr defaultSize="0" autoFill="0" autoLine="0" autoPict="0">
                <anchor moveWithCells="1">
                  <from>
                    <xdr:col>16</xdr:col>
                    <xdr:colOff>0</xdr:colOff>
                    <xdr:row>18</xdr:row>
                    <xdr:rowOff>0</xdr:rowOff>
                  </from>
                  <to>
                    <xdr:col>18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6" r:id="rId9" name="Option Button 5">
              <controlPr defaultSize="0" autoFill="0" autoLine="0" autoPict="0">
                <anchor moveWithCells="1">
                  <from>
                    <xdr:col>16</xdr:col>
                    <xdr:colOff>0</xdr:colOff>
                    <xdr:row>19</xdr:row>
                    <xdr:rowOff>0</xdr:rowOff>
                  </from>
                  <to>
                    <xdr:col>18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B1:R23"/>
  <sheetViews>
    <sheetView showGridLines="0" zoomScaleNormal="100" workbookViewId="0"/>
  </sheetViews>
  <sheetFormatPr baseColWidth="10" defaultRowHeight="15" x14ac:dyDescent="0.25"/>
  <cols>
    <col min="1" max="1" width="2.85546875" style="1" customWidth="1"/>
    <col min="2" max="2" width="5.7109375" style="1" customWidth="1"/>
    <col min="3" max="3" width="20" style="1" customWidth="1"/>
    <col min="4" max="4" width="21.28515625" style="1" bestFit="1" customWidth="1"/>
    <col min="5" max="5" width="15.7109375" style="1" customWidth="1"/>
    <col min="6" max="6" width="9.7109375" style="1" customWidth="1"/>
    <col min="7" max="7" width="16.28515625" style="1" customWidth="1"/>
    <col min="8" max="8" width="10" style="1" bestFit="1" customWidth="1"/>
    <col min="9" max="9" width="14.7109375" style="1" customWidth="1"/>
    <col min="10" max="10" width="12.140625" style="1" customWidth="1"/>
    <col min="11" max="12" width="12.28515625" style="1" customWidth="1"/>
    <col min="13" max="13" width="13.28515625" style="1" customWidth="1"/>
    <col min="14" max="14" width="12.140625" style="1" customWidth="1"/>
    <col min="15" max="15" width="12" style="1" customWidth="1"/>
    <col min="16" max="16" width="11.42578125" customWidth="1"/>
    <col min="17" max="16384" width="11.42578125" style="1"/>
  </cols>
  <sheetData>
    <row r="1" spans="2:18" ht="15" customHeight="1" x14ac:dyDescent="0.25"/>
    <row r="2" spans="2:18" ht="21" x14ac:dyDescent="0.35">
      <c r="B2" s="39" t="s">
        <v>0</v>
      </c>
      <c r="C2" s="40"/>
      <c r="D2" s="40"/>
      <c r="E2" s="40"/>
      <c r="F2" s="40"/>
      <c r="G2" s="40"/>
      <c r="H2" s="40"/>
      <c r="I2" s="40"/>
      <c r="J2" s="40"/>
    </row>
    <row r="3" spans="2:18" ht="15" customHeight="1" x14ac:dyDescent="0.25"/>
    <row r="4" spans="2:18" x14ac:dyDescent="0.25">
      <c r="B4" s="41" t="s">
        <v>93</v>
      </c>
      <c r="C4" s="42"/>
      <c r="D4" s="42" t="s">
        <v>1</v>
      </c>
      <c r="E4" s="43" t="s">
        <v>97</v>
      </c>
      <c r="F4" s="44" t="s">
        <v>82</v>
      </c>
      <c r="G4" s="43" t="s">
        <v>98</v>
      </c>
      <c r="H4" s="44" t="s">
        <v>83</v>
      </c>
      <c r="I4" s="43" t="s">
        <v>99</v>
      </c>
      <c r="J4" s="45" t="s">
        <v>100</v>
      </c>
      <c r="K4" s="46" t="s">
        <v>91</v>
      </c>
      <c r="L4" s="46" t="s">
        <v>86</v>
      </c>
      <c r="M4" s="46" t="s">
        <v>92</v>
      </c>
      <c r="N4" s="46" t="s">
        <v>85</v>
      </c>
      <c r="O4" s="47" t="s">
        <v>84</v>
      </c>
    </row>
    <row r="5" spans="2:18" x14ac:dyDescent="0.25">
      <c r="B5" s="9">
        <v>1</v>
      </c>
      <c r="C5" s="10" t="s">
        <v>2</v>
      </c>
      <c r="D5" s="10" t="s">
        <v>39</v>
      </c>
      <c r="E5" s="11">
        <v>41071</v>
      </c>
      <c r="F5" s="12">
        <v>2</v>
      </c>
      <c r="G5" s="11">
        <f>WORKDAY(E5,F5-1,)</f>
        <v>41072</v>
      </c>
      <c r="H5" s="33">
        <f>G5-E5+1</f>
        <v>2</v>
      </c>
      <c r="I5" s="11">
        <v>41072</v>
      </c>
      <c r="J5" s="13">
        <v>7000</v>
      </c>
      <c r="K5" s="36">
        <f t="shared" ref="K5:K13" si="0">I5-G5</f>
        <v>0</v>
      </c>
      <c r="L5" s="36">
        <f t="shared" ref="L5:L13" si="1">H5+K5</f>
        <v>2</v>
      </c>
      <c r="M5" s="36">
        <f t="shared" ref="M5:M13" si="2">MIN(H5,L5)</f>
        <v>2</v>
      </c>
      <c r="N5" s="36">
        <f t="shared" ref="N5:N13" si="3">IF(I5&lt;G5,-K5,0)</f>
        <v>0</v>
      </c>
      <c r="O5" s="36">
        <f t="shared" ref="O5:O13" si="4">IF(I5&gt;G5,K5,0)</f>
        <v>0</v>
      </c>
    </row>
    <row r="6" spans="2:18" x14ac:dyDescent="0.25">
      <c r="B6" s="28">
        <v>2</v>
      </c>
      <c r="C6" s="29" t="s">
        <v>46</v>
      </c>
      <c r="D6" s="29" t="s">
        <v>79</v>
      </c>
      <c r="E6" s="30">
        <v>41073</v>
      </c>
      <c r="F6" s="31">
        <v>21</v>
      </c>
      <c r="G6" s="30">
        <f>WORKDAY(E6,F6-1,)</f>
        <v>41101</v>
      </c>
      <c r="H6" s="34">
        <f t="shared" ref="H6:H13" si="5">G6-E6+1</f>
        <v>29</v>
      </c>
      <c r="I6" s="30">
        <v>41103</v>
      </c>
      <c r="J6" s="32">
        <v>27000</v>
      </c>
      <c r="K6" s="37">
        <f t="shared" si="0"/>
        <v>2</v>
      </c>
      <c r="L6" s="37">
        <f t="shared" si="1"/>
        <v>31</v>
      </c>
      <c r="M6" s="37">
        <f t="shared" si="2"/>
        <v>29</v>
      </c>
      <c r="N6" s="37">
        <f t="shared" si="3"/>
        <v>0</v>
      </c>
      <c r="O6" s="37">
        <f t="shared" si="4"/>
        <v>2</v>
      </c>
    </row>
    <row r="7" spans="2:18" x14ac:dyDescent="0.25">
      <c r="B7" s="9">
        <v>3</v>
      </c>
      <c r="C7" s="10" t="s">
        <v>88</v>
      </c>
      <c r="D7" s="10" t="s">
        <v>79</v>
      </c>
      <c r="E7" s="11">
        <v>41106</v>
      </c>
      <c r="F7" s="12">
        <v>18</v>
      </c>
      <c r="G7" s="11">
        <f t="shared" ref="G7:G13" si="6">WORKDAY(E7,F7-1,)</f>
        <v>41129</v>
      </c>
      <c r="H7" s="33">
        <f t="shared" si="5"/>
        <v>24</v>
      </c>
      <c r="I7" s="11">
        <v>41122</v>
      </c>
      <c r="J7" s="13">
        <v>28000</v>
      </c>
      <c r="K7" s="36">
        <f t="shared" si="0"/>
        <v>-7</v>
      </c>
      <c r="L7" s="36">
        <f t="shared" si="1"/>
        <v>17</v>
      </c>
      <c r="M7" s="36">
        <f t="shared" si="2"/>
        <v>17</v>
      </c>
      <c r="N7" s="36">
        <f t="shared" si="3"/>
        <v>7</v>
      </c>
      <c r="O7" s="36">
        <f t="shared" si="4"/>
        <v>0</v>
      </c>
    </row>
    <row r="8" spans="2:18" x14ac:dyDescent="0.25">
      <c r="B8" s="28">
        <v>4</v>
      </c>
      <c r="C8" s="29" t="s">
        <v>87</v>
      </c>
      <c r="D8" s="29" t="s">
        <v>58</v>
      </c>
      <c r="E8" s="30">
        <v>41130</v>
      </c>
      <c r="F8" s="31">
        <v>7</v>
      </c>
      <c r="G8" s="30">
        <f t="shared" si="6"/>
        <v>41138</v>
      </c>
      <c r="H8" s="34">
        <f t="shared" si="5"/>
        <v>9</v>
      </c>
      <c r="I8" s="30">
        <v>41138</v>
      </c>
      <c r="J8" s="32">
        <v>22000</v>
      </c>
      <c r="K8" s="37">
        <f t="shared" si="0"/>
        <v>0</v>
      </c>
      <c r="L8" s="37">
        <f t="shared" si="1"/>
        <v>9</v>
      </c>
      <c r="M8" s="37">
        <f t="shared" si="2"/>
        <v>9</v>
      </c>
      <c r="N8" s="37">
        <f t="shared" si="3"/>
        <v>0</v>
      </c>
      <c r="O8" s="37">
        <f t="shared" si="4"/>
        <v>0</v>
      </c>
    </row>
    <row r="9" spans="2:18" x14ac:dyDescent="0.25">
      <c r="B9" s="15">
        <v>5</v>
      </c>
      <c r="C9" s="16" t="s">
        <v>31</v>
      </c>
      <c r="D9" s="16" t="s">
        <v>51</v>
      </c>
      <c r="E9" s="17">
        <v>41136</v>
      </c>
      <c r="F9" s="18">
        <v>3</v>
      </c>
      <c r="G9" s="17">
        <f t="shared" si="6"/>
        <v>41138</v>
      </c>
      <c r="H9" s="35">
        <f t="shared" si="5"/>
        <v>3</v>
      </c>
      <c r="I9" s="11">
        <v>41138</v>
      </c>
      <c r="J9" s="19">
        <v>22000</v>
      </c>
      <c r="K9" s="38">
        <f t="shared" si="0"/>
        <v>0</v>
      </c>
      <c r="L9" s="38">
        <f t="shared" si="1"/>
        <v>3</v>
      </c>
      <c r="M9" s="38">
        <f t="shared" si="2"/>
        <v>3</v>
      </c>
      <c r="N9" s="38">
        <f t="shared" si="3"/>
        <v>0</v>
      </c>
      <c r="O9" s="38">
        <f t="shared" si="4"/>
        <v>0</v>
      </c>
    </row>
    <row r="10" spans="2:18" x14ac:dyDescent="0.25">
      <c r="B10" s="28">
        <v>6</v>
      </c>
      <c r="C10" s="29" t="s">
        <v>89</v>
      </c>
      <c r="D10" s="29" t="s">
        <v>28</v>
      </c>
      <c r="E10" s="30">
        <v>41136</v>
      </c>
      <c r="F10" s="31">
        <v>9</v>
      </c>
      <c r="G10" s="30">
        <f t="shared" si="6"/>
        <v>41148</v>
      </c>
      <c r="H10" s="34">
        <f t="shared" si="5"/>
        <v>13</v>
      </c>
      <c r="I10" s="30">
        <v>41148</v>
      </c>
      <c r="J10" s="32">
        <v>61000</v>
      </c>
      <c r="K10" s="37">
        <f t="shared" si="0"/>
        <v>0</v>
      </c>
      <c r="L10" s="37">
        <f t="shared" si="1"/>
        <v>13</v>
      </c>
      <c r="M10" s="37">
        <f t="shared" si="2"/>
        <v>13</v>
      </c>
      <c r="N10" s="37">
        <f t="shared" si="3"/>
        <v>0</v>
      </c>
      <c r="O10" s="37">
        <f t="shared" si="4"/>
        <v>0</v>
      </c>
    </row>
    <row r="11" spans="2:18" x14ac:dyDescent="0.25">
      <c r="B11" s="15">
        <v>7</v>
      </c>
      <c r="C11" s="16" t="s">
        <v>5</v>
      </c>
      <c r="D11" s="16" t="s">
        <v>48</v>
      </c>
      <c r="E11" s="17">
        <v>41156</v>
      </c>
      <c r="F11" s="18">
        <v>20</v>
      </c>
      <c r="G11" s="17">
        <f t="shared" si="6"/>
        <v>41183</v>
      </c>
      <c r="H11" s="35">
        <f t="shared" si="5"/>
        <v>28</v>
      </c>
      <c r="I11" s="11">
        <v>41197</v>
      </c>
      <c r="J11" s="19">
        <v>4000</v>
      </c>
      <c r="K11" s="38">
        <f t="shared" si="0"/>
        <v>14</v>
      </c>
      <c r="L11" s="38">
        <f t="shared" si="1"/>
        <v>42</v>
      </c>
      <c r="M11" s="38">
        <f t="shared" si="2"/>
        <v>28</v>
      </c>
      <c r="N11" s="38">
        <f t="shared" si="3"/>
        <v>0</v>
      </c>
      <c r="O11" s="38">
        <f t="shared" si="4"/>
        <v>14</v>
      </c>
    </row>
    <row r="12" spans="2:18" x14ac:dyDescent="0.25">
      <c r="B12" s="28">
        <v>8</v>
      </c>
      <c r="C12" s="29" t="s">
        <v>90</v>
      </c>
      <c r="D12" s="29" t="s">
        <v>27</v>
      </c>
      <c r="E12" s="30">
        <v>41197</v>
      </c>
      <c r="F12" s="31">
        <v>10</v>
      </c>
      <c r="G12" s="30">
        <f t="shared" si="6"/>
        <v>41208</v>
      </c>
      <c r="H12" s="34">
        <f t="shared" si="5"/>
        <v>12</v>
      </c>
      <c r="I12" s="30">
        <v>41208</v>
      </c>
      <c r="J12" s="32">
        <v>34000</v>
      </c>
      <c r="K12" s="37">
        <f t="shared" si="0"/>
        <v>0</v>
      </c>
      <c r="L12" s="37">
        <f t="shared" si="1"/>
        <v>12</v>
      </c>
      <c r="M12" s="37">
        <f t="shared" si="2"/>
        <v>12</v>
      </c>
      <c r="N12" s="37">
        <f t="shared" si="3"/>
        <v>0</v>
      </c>
      <c r="O12" s="37">
        <f t="shared" si="4"/>
        <v>0</v>
      </c>
    </row>
    <row r="13" spans="2:18" x14ac:dyDescent="0.25">
      <c r="B13" s="15">
        <v>9</v>
      </c>
      <c r="C13" s="16" t="s">
        <v>6</v>
      </c>
      <c r="D13" s="16" t="s">
        <v>55</v>
      </c>
      <c r="E13" s="17">
        <v>41207</v>
      </c>
      <c r="F13" s="18">
        <v>2</v>
      </c>
      <c r="G13" s="17">
        <f t="shared" si="6"/>
        <v>41208</v>
      </c>
      <c r="H13" s="35">
        <f t="shared" si="5"/>
        <v>2</v>
      </c>
      <c r="I13" s="11">
        <v>41214</v>
      </c>
      <c r="J13" s="19">
        <v>1000</v>
      </c>
      <c r="K13" s="38">
        <f t="shared" si="0"/>
        <v>6</v>
      </c>
      <c r="L13" s="38">
        <f t="shared" si="1"/>
        <v>8</v>
      </c>
      <c r="M13" s="38">
        <f t="shared" si="2"/>
        <v>2</v>
      </c>
      <c r="N13" s="38">
        <f t="shared" si="3"/>
        <v>0</v>
      </c>
      <c r="O13" s="38">
        <f t="shared" si="4"/>
        <v>6</v>
      </c>
    </row>
    <row r="15" spans="2:18" x14ac:dyDescent="0.25">
      <c r="D15" s="48" t="s">
        <v>94</v>
      </c>
      <c r="E15" s="3">
        <f>MIN(E5:E13)</f>
        <v>41071</v>
      </c>
      <c r="G15" s="6">
        <f>MAX(G5:G13)</f>
        <v>41208</v>
      </c>
      <c r="H15" s="51" t="s">
        <v>95</v>
      </c>
      <c r="I15" s="52"/>
      <c r="L15" s="14"/>
      <c r="M15" s="1">
        <v>4</v>
      </c>
      <c r="Q15" s="57" t="s">
        <v>102</v>
      </c>
      <c r="R15" s="57"/>
    </row>
    <row r="16" spans="2:18" x14ac:dyDescent="0.25">
      <c r="D16" s="49" t="s">
        <v>103</v>
      </c>
      <c r="E16" s="4">
        <f>DATE(YEAR(E15),MONTH(E15),1)</f>
        <v>41061</v>
      </c>
      <c r="G16" s="7">
        <f>DATE(YEAR(G15),MONTH(G15)+1,1)</f>
        <v>41214</v>
      </c>
      <c r="H16" s="53" t="s">
        <v>96</v>
      </c>
      <c r="I16" s="54"/>
      <c r="L16" s="14" t="s">
        <v>105</v>
      </c>
      <c r="M16" s="1">
        <v>60</v>
      </c>
      <c r="Q16" s="20"/>
      <c r="R16" s="21"/>
    </row>
    <row r="17" spans="4:18" x14ac:dyDescent="0.25">
      <c r="D17" s="50" t="s">
        <v>104</v>
      </c>
      <c r="E17" s="5">
        <f>E16</f>
        <v>41061</v>
      </c>
      <c r="G17" s="8">
        <f>G16</f>
        <v>41214</v>
      </c>
      <c r="H17" s="55" t="s">
        <v>104</v>
      </c>
      <c r="I17" s="56"/>
      <c r="L17" s="14" t="s">
        <v>106</v>
      </c>
      <c r="M17" s="1">
        <f>IF(M15=1,0,IF(M15=2,7,IF(M15=3,14,IF(M15=4,21,IF(M15=5,28,90)))))</f>
        <v>21</v>
      </c>
      <c r="Q17" s="22"/>
      <c r="R17" s="23"/>
    </row>
    <row r="18" spans="4:18" x14ac:dyDescent="0.25">
      <c r="L18" s="14" t="s">
        <v>107</v>
      </c>
      <c r="M18" s="1">
        <f>G17-E17-M16-M17</f>
        <v>72</v>
      </c>
      <c r="Q18" s="22"/>
      <c r="R18" s="23"/>
    </row>
    <row r="19" spans="4:18" x14ac:dyDescent="0.25">
      <c r="Q19" s="22"/>
      <c r="R19" s="23"/>
    </row>
    <row r="20" spans="4:18" x14ac:dyDescent="0.25">
      <c r="Q20" s="24"/>
      <c r="R20" s="25"/>
    </row>
    <row r="22" spans="4:18" x14ac:dyDescent="0.25">
      <c r="Q22" s="57" t="s">
        <v>101</v>
      </c>
      <c r="R22" s="57"/>
    </row>
    <row r="23" spans="4:18" x14ac:dyDescent="0.25">
      <c r="Q23" s="26"/>
      <c r="R23" s="27"/>
    </row>
  </sheetData>
  <conditionalFormatting sqref="E5:E13">
    <cfRule type="expression" dxfId="18" priority="14">
      <formula>WEEKDAY(E5,2)&gt;5</formula>
    </cfRule>
  </conditionalFormatting>
  <conditionalFormatting sqref="I5:I13">
    <cfRule type="expression" dxfId="17" priority="1">
      <formula>$I5&gt;$G5</formula>
    </cfRule>
    <cfRule type="expression" dxfId="16" priority="2">
      <formula>$I5&lt;$G5</formula>
    </cfRule>
  </conditionalFormatting>
  <dataValidations count="3">
    <dataValidation type="list" allowBlank="1" showInputMessage="1" showErrorMessage="1" errorTitle="Falscher Firmenname" error="Es dürfen nur Firmen angegeben werden, die in der Firmenliste aufgeführt sind." sqref="D65526:D65530 D131062:D131066 D196598:D196602 D262134:D262138 D327670:D327674 D393206:D393210 D458742:D458746 D524278:D524282 D589814:D589818 D655350:D655354 D720886:D720890 D786422:D786426 D851958:D851962 D917494:D917498 D983030:D983034 D65532:D65549 D131068:D131085 D196604:D196621 D262140:D262157 D327676:D327693 D393212:D393229 D458748:D458765 D524284:D524301 D589820:D589837 D655356:D655373 D720892:D720909 D786428:D786445 D851964:D851981 D917500:D917517 D983036:D983053">
      <formula1>Firma</formula1>
    </dataValidation>
    <dataValidation allowBlank="1" showInputMessage="1" showErrorMessage="1" errorTitle="Falsche Eingabe" error="Es dürfen nur Tätigkeiten angegeben werden,_x000a_die bei der Kostenplanung bereits berücksichtigt wurde." sqref="C5:C13 C65526:C65530 C131062:C131066 C196598:C196602 C262134:C262138 C327670:C327674 C393206:C393210 C458742:C458746 C524278:C524282 C589814:C589818 C655350:C655354 C720886:C720890 C786422:C786426 C851958:C851962 C917494:C917498 C983030:C983034 C65532:C65549 C131068:C131085 C196604:C196621 C262140:C262157 C327676:C327693 C393212:C393229 C458748:C458765 C524284:C524301 C589820:C589837 C655356:C655373 C720892:C720909 C786428:C786445 C851964:C851981 C917500:C917517 C983036:C983053"/>
    <dataValidation type="list" allowBlank="1" showInputMessage="1" showErrorMessage="1" errorTitle="Falscher Firmenname" error="Es dürfen nur Firmen angegeben werden, die in der Firmenliste aufgeführt sind." sqref="D5:D13">
      <formula1>Firmen</formula1>
    </dataValidation>
  </dataValidations>
  <pageMargins left="0.7" right="0.7" top="0.78740157499999996" bottom="0.78740157499999996" header="0.3" footer="0.3"/>
  <pageSetup paperSize="9" orientation="landscape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6625" r:id="rId4" name="Scroll Bar 1">
              <controlPr defaultSize="0" autoPict="0">
                <anchor moveWithCells="1">
                  <from>
                    <xdr:col>16</xdr:col>
                    <xdr:colOff>0</xdr:colOff>
                    <xdr:row>22</xdr:row>
                    <xdr:rowOff>0</xdr:rowOff>
                  </from>
                  <to>
                    <xdr:col>18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26" r:id="rId5" name="Option Button 1">
              <controlPr defaultSize="0" autoFill="0" autoLine="0" autoPict="0">
                <anchor moveWithCells="1">
                  <from>
                    <xdr:col>16</xdr:col>
                    <xdr:colOff>0</xdr:colOff>
                    <xdr:row>15</xdr:row>
                    <xdr:rowOff>0</xdr:rowOff>
                  </from>
                  <to>
                    <xdr:col>18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27" r:id="rId6" name="Option Button 2">
              <controlPr defaultSize="0" autoFill="0" autoLine="0" autoPict="0">
                <anchor moveWithCells="1">
                  <from>
                    <xdr:col>16</xdr:col>
                    <xdr:colOff>0</xdr:colOff>
                    <xdr:row>16</xdr:row>
                    <xdr:rowOff>0</xdr:rowOff>
                  </from>
                  <to>
                    <xdr:col>18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28" r:id="rId7" name="Option Button 3">
              <controlPr defaultSize="0" autoFill="0" autoLine="0" autoPict="0">
                <anchor moveWithCells="1">
                  <from>
                    <xdr:col>16</xdr:col>
                    <xdr:colOff>0</xdr:colOff>
                    <xdr:row>17</xdr:row>
                    <xdr:rowOff>0</xdr:rowOff>
                  </from>
                  <to>
                    <xdr:col>18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29" r:id="rId8" name="Option Button 4">
              <controlPr defaultSize="0" autoFill="0" autoLine="0" autoPict="0">
                <anchor moveWithCells="1">
                  <from>
                    <xdr:col>16</xdr:col>
                    <xdr:colOff>0</xdr:colOff>
                    <xdr:row>18</xdr:row>
                    <xdr:rowOff>0</xdr:rowOff>
                  </from>
                  <to>
                    <xdr:col>18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0" r:id="rId9" name="Option Button 5">
              <controlPr defaultSize="0" autoFill="0" autoLine="0" autoPict="0">
                <anchor moveWithCells="1">
                  <from>
                    <xdr:col>16</xdr:col>
                    <xdr:colOff>0</xdr:colOff>
                    <xdr:row>19</xdr:row>
                    <xdr:rowOff>0</xdr:rowOff>
                  </from>
                  <to>
                    <xdr:col>18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B1:R23"/>
  <sheetViews>
    <sheetView showGridLines="0" zoomScaleNormal="100" workbookViewId="0"/>
  </sheetViews>
  <sheetFormatPr baseColWidth="10" defaultRowHeight="15" x14ac:dyDescent="0.25"/>
  <cols>
    <col min="1" max="1" width="2.85546875" style="1" customWidth="1"/>
    <col min="2" max="2" width="5.7109375" style="1" customWidth="1"/>
    <col min="3" max="3" width="20" style="1" customWidth="1"/>
    <col min="4" max="4" width="21.28515625" style="1" bestFit="1" customWidth="1"/>
    <col min="5" max="5" width="15.7109375" style="1" customWidth="1"/>
    <col min="6" max="6" width="9.7109375" style="1" customWidth="1"/>
    <col min="7" max="7" width="16.28515625" style="1" customWidth="1"/>
    <col min="8" max="8" width="10" style="1" bestFit="1" customWidth="1"/>
    <col min="9" max="9" width="14.7109375" style="1" customWidth="1"/>
    <col min="10" max="10" width="12.140625" style="1" customWidth="1"/>
    <col min="11" max="12" width="12.28515625" style="1" customWidth="1"/>
    <col min="13" max="13" width="13.28515625" style="1" customWidth="1"/>
    <col min="14" max="14" width="12.140625" style="1" customWidth="1"/>
    <col min="15" max="15" width="12" style="1" customWidth="1"/>
    <col min="16" max="16" width="11.42578125" customWidth="1"/>
    <col min="17" max="16384" width="11.42578125" style="1"/>
  </cols>
  <sheetData>
    <row r="1" spans="2:18" ht="15" customHeight="1" x14ac:dyDescent="0.25"/>
    <row r="2" spans="2:18" ht="21" x14ac:dyDescent="0.35">
      <c r="B2" s="39" t="s">
        <v>0</v>
      </c>
      <c r="C2" s="40"/>
      <c r="D2" s="40"/>
      <c r="E2" s="40"/>
      <c r="F2" s="40"/>
      <c r="G2" s="40"/>
      <c r="H2" s="40"/>
      <c r="I2" s="40"/>
      <c r="J2" s="40"/>
    </row>
    <row r="3" spans="2:18" ht="15" customHeight="1" x14ac:dyDescent="0.25"/>
    <row r="4" spans="2:18" x14ac:dyDescent="0.25">
      <c r="B4" s="41" t="s">
        <v>93</v>
      </c>
      <c r="C4" s="42"/>
      <c r="D4" s="42" t="s">
        <v>1</v>
      </c>
      <c r="E4" s="43" t="s">
        <v>97</v>
      </c>
      <c r="F4" s="44" t="s">
        <v>82</v>
      </c>
      <c r="G4" s="43" t="s">
        <v>98</v>
      </c>
      <c r="H4" s="44" t="s">
        <v>83</v>
      </c>
      <c r="I4" s="43" t="s">
        <v>99</v>
      </c>
      <c r="J4" s="45" t="s">
        <v>100</v>
      </c>
      <c r="K4" s="46" t="s">
        <v>91</v>
      </c>
      <c r="L4" s="46" t="s">
        <v>86</v>
      </c>
      <c r="M4" s="46" t="s">
        <v>92</v>
      </c>
      <c r="N4" s="46" t="s">
        <v>85</v>
      </c>
      <c r="O4" s="47" t="s">
        <v>84</v>
      </c>
    </row>
    <row r="5" spans="2:18" x14ac:dyDescent="0.25">
      <c r="B5" s="9">
        <v>1</v>
      </c>
      <c r="C5" s="10" t="s">
        <v>2</v>
      </c>
      <c r="D5" s="10" t="s">
        <v>39</v>
      </c>
      <c r="E5" s="11">
        <v>41071</v>
      </c>
      <c r="F5" s="12">
        <v>2</v>
      </c>
      <c r="G5" s="11">
        <f>WORKDAY(E5,F5-1,)</f>
        <v>41072</v>
      </c>
      <c r="H5" s="33">
        <f>G5-E5+1</f>
        <v>2</v>
      </c>
      <c r="I5" s="11">
        <v>41072</v>
      </c>
      <c r="J5" s="13">
        <v>7000</v>
      </c>
      <c r="K5" s="36">
        <f t="shared" ref="K5:K13" si="0">I5-G5</f>
        <v>0</v>
      </c>
      <c r="L5" s="36">
        <f t="shared" ref="L5:L13" si="1">H5+K5</f>
        <v>2</v>
      </c>
      <c r="M5" s="36">
        <f t="shared" ref="M5:M13" si="2">MIN(H5,L5)</f>
        <v>2</v>
      </c>
      <c r="N5" s="36">
        <f t="shared" ref="N5:N13" si="3">IF(I5&lt;G5,-K5,0)</f>
        <v>0</v>
      </c>
      <c r="O5" s="36">
        <f t="shared" ref="O5:O13" si="4">IF(I5&gt;G5,K5,0)</f>
        <v>0</v>
      </c>
    </row>
    <row r="6" spans="2:18" x14ac:dyDescent="0.25">
      <c r="B6" s="28">
        <v>2</v>
      </c>
      <c r="C6" s="29" t="s">
        <v>46</v>
      </c>
      <c r="D6" s="29" t="s">
        <v>79</v>
      </c>
      <c r="E6" s="30">
        <v>41073</v>
      </c>
      <c r="F6" s="31">
        <v>21</v>
      </c>
      <c r="G6" s="30">
        <f>WORKDAY(E6,F6-1,)</f>
        <v>41101</v>
      </c>
      <c r="H6" s="34">
        <f t="shared" ref="H6:H13" si="5">G6-E6+1</f>
        <v>29</v>
      </c>
      <c r="I6" s="30">
        <v>41103</v>
      </c>
      <c r="J6" s="32">
        <v>27000</v>
      </c>
      <c r="K6" s="37">
        <f t="shared" si="0"/>
        <v>2</v>
      </c>
      <c r="L6" s="37">
        <f t="shared" si="1"/>
        <v>31</v>
      </c>
      <c r="M6" s="37">
        <f t="shared" si="2"/>
        <v>29</v>
      </c>
      <c r="N6" s="37">
        <f t="shared" si="3"/>
        <v>0</v>
      </c>
      <c r="O6" s="37">
        <f t="shared" si="4"/>
        <v>2</v>
      </c>
    </row>
    <row r="7" spans="2:18" x14ac:dyDescent="0.25">
      <c r="B7" s="9">
        <v>3</v>
      </c>
      <c r="C7" s="10" t="s">
        <v>88</v>
      </c>
      <c r="D7" s="10" t="s">
        <v>79</v>
      </c>
      <c r="E7" s="11">
        <v>41106</v>
      </c>
      <c r="F7" s="12">
        <v>18</v>
      </c>
      <c r="G7" s="11">
        <f t="shared" ref="G7:G13" si="6">WORKDAY(E7,F7-1,)</f>
        <v>41129</v>
      </c>
      <c r="H7" s="33">
        <f t="shared" si="5"/>
        <v>24</v>
      </c>
      <c r="I7" s="11">
        <v>41122</v>
      </c>
      <c r="J7" s="13">
        <v>28000</v>
      </c>
      <c r="K7" s="36">
        <f t="shared" si="0"/>
        <v>-7</v>
      </c>
      <c r="L7" s="36">
        <f t="shared" si="1"/>
        <v>17</v>
      </c>
      <c r="M7" s="36">
        <f t="shared" si="2"/>
        <v>17</v>
      </c>
      <c r="N7" s="36">
        <f t="shared" si="3"/>
        <v>7</v>
      </c>
      <c r="O7" s="36">
        <f t="shared" si="4"/>
        <v>0</v>
      </c>
    </row>
    <row r="8" spans="2:18" x14ac:dyDescent="0.25">
      <c r="B8" s="28">
        <v>4</v>
      </c>
      <c r="C8" s="29" t="s">
        <v>87</v>
      </c>
      <c r="D8" s="29" t="s">
        <v>58</v>
      </c>
      <c r="E8" s="30">
        <v>41130</v>
      </c>
      <c r="F8" s="31">
        <v>7</v>
      </c>
      <c r="G8" s="30">
        <f t="shared" si="6"/>
        <v>41138</v>
      </c>
      <c r="H8" s="34">
        <f t="shared" si="5"/>
        <v>9</v>
      </c>
      <c r="I8" s="30">
        <v>41138</v>
      </c>
      <c r="J8" s="32">
        <v>22000</v>
      </c>
      <c r="K8" s="37">
        <f t="shared" si="0"/>
        <v>0</v>
      </c>
      <c r="L8" s="37">
        <f t="shared" si="1"/>
        <v>9</v>
      </c>
      <c r="M8" s="37">
        <f t="shared" si="2"/>
        <v>9</v>
      </c>
      <c r="N8" s="37">
        <f t="shared" si="3"/>
        <v>0</v>
      </c>
      <c r="O8" s="37">
        <f t="shared" si="4"/>
        <v>0</v>
      </c>
    </row>
    <row r="9" spans="2:18" x14ac:dyDescent="0.25">
      <c r="B9" s="15">
        <v>5</v>
      </c>
      <c r="C9" s="16" t="s">
        <v>31</v>
      </c>
      <c r="D9" s="16" t="s">
        <v>51</v>
      </c>
      <c r="E9" s="17">
        <v>41136</v>
      </c>
      <c r="F9" s="18">
        <v>3</v>
      </c>
      <c r="G9" s="17">
        <f t="shared" si="6"/>
        <v>41138</v>
      </c>
      <c r="H9" s="35">
        <f t="shared" si="5"/>
        <v>3</v>
      </c>
      <c r="I9" s="11">
        <v>41138</v>
      </c>
      <c r="J9" s="19">
        <v>22000</v>
      </c>
      <c r="K9" s="38">
        <f t="shared" si="0"/>
        <v>0</v>
      </c>
      <c r="L9" s="38">
        <f t="shared" si="1"/>
        <v>3</v>
      </c>
      <c r="M9" s="38">
        <f t="shared" si="2"/>
        <v>3</v>
      </c>
      <c r="N9" s="38">
        <f t="shared" si="3"/>
        <v>0</v>
      </c>
      <c r="O9" s="38">
        <f t="shared" si="4"/>
        <v>0</v>
      </c>
    </row>
    <row r="10" spans="2:18" x14ac:dyDescent="0.25">
      <c r="B10" s="28">
        <v>6</v>
      </c>
      <c r="C10" s="29" t="s">
        <v>89</v>
      </c>
      <c r="D10" s="29" t="s">
        <v>28</v>
      </c>
      <c r="E10" s="30">
        <v>41136</v>
      </c>
      <c r="F10" s="31">
        <v>9</v>
      </c>
      <c r="G10" s="30">
        <f t="shared" si="6"/>
        <v>41148</v>
      </c>
      <c r="H10" s="34">
        <f t="shared" si="5"/>
        <v>13</v>
      </c>
      <c r="I10" s="30">
        <v>41148</v>
      </c>
      <c r="J10" s="32">
        <v>61000</v>
      </c>
      <c r="K10" s="37">
        <f t="shared" si="0"/>
        <v>0</v>
      </c>
      <c r="L10" s="37">
        <f t="shared" si="1"/>
        <v>13</v>
      </c>
      <c r="M10" s="37">
        <f t="shared" si="2"/>
        <v>13</v>
      </c>
      <c r="N10" s="37">
        <f t="shared" si="3"/>
        <v>0</v>
      </c>
      <c r="O10" s="37">
        <f t="shared" si="4"/>
        <v>0</v>
      </c>
    </row>
    <row r="11" spans="2:18" x14ac:dyDescent="0.25">
      <c r="B11" s="15">
        <v>7</v>
      </c>
      <c r="C11" s="16" t="s">
        <v>5</v>
      </c>
      <c r="D11" s="16" t="s">
        <v>48</v>
      </c>
      <c r="E11" s="17">
        <v>41156</v>
      </c>
      <c r="F11" s="18">
        <v>20</v>
      </c>
      <c r="G11" s="17">
        <f t="shared" si="6"/>
        <v>41183</v>
      </c>
      <c r="H11" s="35">
        <f t="shared" si="5"/>
        <v>28</v>
      </c>
      <c r="I11" s="11">
        <v>41197</v>
      </c>
      <c r="J11" s="19">
        <v>4000</v>
      </c>
      <c r="K11" s="38">
        <f t="shared" si="0"/>
        <v>14</v>
      </c>
      <c r="L11" s="38">
        <f t="shared" si="1"/>
        <v>42</v>
      </c>
      <c r="M11" s="38">
        <f t="shared" si="2"/>
        <v>28</v>
      </c>
      <c r="N11" s="38">
        <f t="shared" si="3"/>
        <v>0</v>
      </c>
      <c r="O11" s="38">
        <f t="shared" si="4"/>
        <v>14</v>
      </c>
    </row>
    <row r="12" spans="2:18" x14ac:dyDescent="0.25">
      <c r="B12" s="28">
        <v>8</v>
      </c>
      <c r="C12" s="29" t="s">
        <v>90</v>
      </c>
      <c r="D12" s="29" t="s">
        <v>27</v>
      </c>
      <c r="E12" s="30">
        <v>41197</v>
      </c>
      <c r="F12" s="31">
        <v>10</v>
      </c>
      <c r="G12" s="30">
        <f t="shared" si="6"/>
        <v>41208</v>
      </c>
      <c r="H12" s="34">
        <f t="shared" si="5"/>
        <v>12</v>
      </c>
      <c r="I12" s="30">
        <v>41208</v>
      </c>
      <c r="J12" s="32">
        <v>34000</v>
      </c>
      <c r="K12" s="37">
        <f t="shared" si="0"/>
        <v>0</v>
      </c>
      <c r="L12" s="37">
        <f t="shared" si="1"/>
        <v>12</v>
      </c>
      <c r="M12" s="37">
        <f t="shared" si="2"/>
        <v>12</v>
      </c>
      <c r="N12" s="37">
        <f t="shared" si="3"/>
        <v>0</v>
      </c>
      <c r="O12" s="37">
        <f t="shared" si="4"/>
        <v>0</v>
      </c>
    </row>
    <row r="13" spans="2:18" x14ac:dyDescent="0.25">
      <c r="B13" s="15">
        <v>9</v>
      </c>
      <c r="C13" s="16" t="s">
        <v>6</v>
      </c>
      <c r="D13" s="16" t="s">
        <v>55</v>
      </c>
      <c r="E13" s="17">
        <v>41207</v>
      </c>
      <c r="F13" s="18">
        <v>2</v>
      </c>
      <c r="G13" s="17">
        <f t="shared" si="6"/>
        <v>41208</v>
      </c>
      <c r="H13" s="35">
        <f t="shared" si="5"/>
        <v>2</v>
      </c>
      <c r="I13" s="11">
        <v>41214</v>
      </c>
      <c r="J13" s="19">
        <v>1000</v>
      </c>
      <c r="K13" s="38">
        <f t="shared" si="0"/>
        <v>6</v>
      </c>
      <c r="L13" s="38">
        <f t="shared" si="1"/>
        <v>8</v>
      </c>
      <c r="M13" s="38">
        <f t="shared" si="2"/>
        <v>2</v>
      </c>
      <c r="N13" s="38">
        <f t="shared" si="3"/>
        <v>0</v>
      </c>
      <c r="O13" s="38">
        <f t="shared" si="4"/>
        <v>6</v>
      </c>
    </row>
    <row r="15" spans="2:18" x14ac:dyDescent="0.25">
      <c r="D15" s="48" t="s">
        <v>94</v>
      </c>
      <c r="E15" s="3">
        <f>MIN(E5:E13)</f>
        <v>41071</v>
      </c>
      <c r="G15" s="6">
        <f>MAX(G5:G13)</f>
        <v>41208</v>
      </c>
      <c r="H15" s="51" t="s">
        <v>95</v>
      </c>
      <c r="I15" s="52"/>
      <c r="L15" s="14"/>
      <c r="M15" s="1">
        <v>4</v>
      </c>
      <c r="Q15" s="57" t="s">
        <v>102</v>
      </c>
      <c r="R15" s="57"/>
    </row>
    <row r="16" spans="2:18" x14ac:dyDescent="0.25">
      <c r="D16" s="49" t="s">
        <v>103</v>
      </c>
      <c r="E16" s="4">
        <f>DATE(YEAR(E15),MONTH(E15),1)</f>
        <v>41061</v>
      </c>
      <c r="G16" s="7">
        <f>DATE(YEAR(G15),MONTH(G15)+1,1)</f>
        <v>41214</v>
      </c>
      <c r="H16" s="53" t="s">
        <v>96</v>
      </c>
      <c r="I16" s="54"/>
      <c r="L16" s="14" t="s">
        <v>105</v>
      </c>
      <c r="M16" s="1">
        <v>60</v>
      </c>
      <c r="Q16" s="20"/>
      <c r="R16" s="21"/>
    </row>
    <row r="17" spans="4:18" x14ac:dyDescent="0.25">
      <c r="D17" s="50" t="s">
        <v>104</v>
      </c>
      <c r="E17" s="5">
        <f>E16</f>
        <v>41061</v>
      </c>
      <c r="G17" s="8">
        <f>G16</f>
        <v>41214</v>
      </c>
      <c r="H17" s="55" t="s">
        <v>104</v>
      </c>
      <c r="I17" s="56"/>
      <c r="L17" s="14" t="s">
        <v>106</v>
      </c>
      <c r="M17" s="1">
        <f>IF(M15=1,0,IF(M15=2,7,IF(M15=3,14,IF(M15=4,21,IF(M15=5,28,90)))))</f>
        <v>21</v>
      </c>
      <c r="Q17" s="22"/>
      <c r="R17" s="23"/>
    </row>
    <row r="18" spans="4:18" x14ac:dyDescent="0.25">
      <c r="L18" s="14" t="s">
        <v>107</v>
      </c>
      <c r="M18" s="1">
        <f>G17-E17-M16-M17</f>
        <v>72</v>
      </c>
      <c r="Q18" s="22"/>
      <c r="R18" s="23"/>
    </row>
    <row r="19" spans="4:18" x14ac:dyDescent="0.25">
      <c r="Q19" s="22"/>
      <c r="R19" s="23"/>
    </row>
    <row r="20" spans="4:18" x14ac:dyDescent="0.25">
      <c r="Q20" s="24"/>
      <c r="R20" s="25"/>
    </row>
    <row r="22" spans="4:18" x14ac:dyDescent="0.25">
      <c r="Q22" s="57" t="s">
        <v>101</v>
      </c>
      <c r="R22" s="57"/>
    </row>
    <row r="23" spans="4:18" x14ac:dyDescent="0.25">
      <c r="Q23" s="26"/>
      <c r="R23" s="27"/>
    </row>
  </sheetData>
  <conditionalFormatting sqref="E5:E13">
    <cfRule type="expression" dxfId="15" priority="14">
      <formula>WEEKDAY(E5,2)&gt;5</formula>
    </cfRule>
  </conditionalFormatting>
  <conditionalFormatting sqref="I5:I13">
    <cfRule type="expression" dxfId="14" priority="1">
      <formula>$I5&gt;$G5</formula>
    </cfRule>
    <cfRule type="expression" dxfId="13" priority="2">
      <formula>$I5&lt;$G5</formula>
    </cfRule>
  </conditionalFormatting>
  <dataValidations count="3">
    <dataValidation type="list" allowBlank="1" showInputMessage="1" showErrorMessage="1" errorTitle="Falscher Firmenname" error="Es dürfen nur Firmen angegeben werden, die in der Firmenliste aufgeführt sind." sqref="D5:D13">
      <formula1>Firmen</formula1>
    </dataValidation>
    <dataValidation allowBlank="1" showInputMessage="1" showErrorMessage="1" errorTitle="Falsche Eingabe" error="Es dürfen nur Tätigkeiten angegeben werden,_x000a_die bei der Kostenplanung bereits berücksichtigt wurde." sqref="C5:C13 C65526:C65530 C131062:C131066 C196598:C196602 C262134:C262138 C327670:C327674 C393206:C393210 C458742:C458746 C524278:C524282 C589814:C589818 C655350:C655354 C720886:C720890 C786422:C786426 C851958:C851962 C917494:C917498 C983030:C983034 C65532:C65549 C131068:C131085 C196604:C196621 C262140:C262157 C327676:C327693 C393212:C393229 C458748:C458765 C524284:C524301 C589820:C589837 C655356:C655373 C720892:C720909 C786428:C786445 C851964:C851981 C917500:C917517 C983036:C983053"/>
    <dataValidation type="list" allowBlank="1" showInputMessage="1" showErrorMessage="1" errorTitle="Falscher Firmenname" error="Es dürfen nur Firmen angegeben werden, die in der Firmenliste aufgeführt sind." sqref="D65526:D65530 D131062:D131066 D196598:D196602 D262134:D262138 D327670:D327674 D393206:D393210 D458742:D458746 D524278:D524282 D589814:D589818 D655350:D655354 D720886:D720890 D786422:D786426 D851958:D851962 D917494:D917498 D983030:D983034 D65532:D65549 D131068:D131085 D196604:D196621 D262140:D262157 D327676:D327693 D393212:D393229 D458748:D458765 D524284:D524301 D589820:D589837 D655356:D655373 D720892:D720909 D786428:D786445 D851964:D851981 D917500:D917517 D983036:D983053">
      <formula1>Firma</formula1>
    </dataValidation>
  </dataValidations>
  <pageMargins left="0.7" right="0.7" top="0.78740157499999996" bottom="0.78740157499999996" header="0.3" footer="0.3"/>
  <pageSetup paperSize="9" orientation="landscape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7649" r:id="rId4" name="Scroll Bar 1">
              <controlPr defaultSize="0" autoPict="0">
                <anchor moveWithCells="1">
                  <from>
                    <xdr:col>16</xdr:col>
                    <xdr:colOff>0</xdr:colOff>
                    <xdr:row>22</xdr:row>
                    <xdr:rowOff>0</xdr:rowOff>
                  </from>
                  <to>
                    <xdr:col>18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0" r:id="rId5" name="Option Button 1">
              <controlPr defaultSize="0" autoFill="0" autoLine="0" autoPict="0">
                <anchor moveWithCells="1">
                  <from>
                    <xdr:col>16</xdr:col>
                    <xdr:colOff>0</xdr:colOff>
                    <xdr:row>15</xdr:row>
                    <xdr:rowOff>0</xdr:rowOff>
                  </from>
                  <to>
                    <xdr:col>18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1" r:id="rId6" name="Option Button 2">
              <controlPr defaultSize="0" autoFill="0" autoLine="0" autoPict="0">
                <anchor moveWithCells="1">
                  <from>
                    <xdr:col>16</xdr:col>
                    <xdr:colOff>0</xdr:colOff>
                    <xdr:row>16</xdr:row>
                    <xdr:rowOff>0</xdr:rowOff>
                  </from>
                  <to>
                    <xdr:col>18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2" r:id="rId7" name="Option Button 3">
              <controlPr defaultSize="0" autoFill="0" autoLine="0" autoPict="0">
                <anchor moveWithCells="1">
                  <from>
                    <xdr:col>16</xdr:col>
                    <xdr:colOff>0</xdr:colOff>
                    <xdr:row>17</xdr:row>
                    <xdr:rowOff>0</xdr:rowOff>
                  </from>
                  <to>
                    <xdr:col>18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3" r:id="rId8" name="Option Button 4">
              <controlPr defaultSize="0" autoFill="0" autoLine="0" autoPict="0">
                <anchor moveWithCells="1">
                  <from>
                    <xdr:col>16</xdr:col>
                    <xdr:colOff>0</xdr:colOff>
                    <xdr:row>18</xdr:row>
                    <xdr:rowOff>0</xdr:rowOff>
                  </from>
                  <to>
                    <xdr:col>18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4" r:id="rId9" name="Option Button 5">
              <controlPr defaultSize="0" autoFill="0" autoLine="0" autoPict="0">
                <anchor moveWithCells="1">
                  <from>
                    <xdr:col>16</xdr:col>
                    <xdr:colOff>0</xdr:colOff>
                    <xdr:row>19</xdr:row>
                    <xdr:rowOff>0</xdr:rowOff>
                  </from>
                  <to>
                    <xdr:col>18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B1:R23"/>
  <sheetViews>
    <sheetView showGridLines="0" zoomScaleNormal="100" workbookViewId="0"/>
  </sheetViews>
  <sheetFormatPr baseColWidth="10" defaultRowHeight="15" x14ac:dyDescent="0.25"/>
  <cols>
    <col min="1" max="1" width="2.85546875" style="1" customWidth="1"/>
    <col min="2" max="2" width="5.7109375" style="1" customWidth="1"/>
    <col min="3" max="3" width="20" style="1" customWidth="1"/>
    <col min="4" max="4" width="21.28515625" style="1" bestFit="1" customWidth="1"/>
    <col min="5" max="5" width="15.7109375" style="1" customWidth="1"/>
    <col min="6" max="6" width="9.7109375" style="1" customWidth="1"/>
    <col min="7" max="7" width="16.28515625" style="1" customWidth="1"/>
    <col min="8" max="8" width="10" style="1" bestFit="1" customWidth="1"/>
    <col min="9" max="9" width="14.7109375" style="1" customWidth="1"/>
    <col min="10" max="10" width="12.140625" style="1" customWidth="1"/>
    <col min="11" max="12" width="12.28515625" style="1" customWidth="1"/>
    <col min="13" max="13" width="13.28515625" style="1" customWidth="1"/>
    <col min="14" max="14" width="12.140625" style="1" customWidth="1"/>
    <col min="15" max="15" width="12" style="1" customWidth="1"/>
    <col min="16" max="16" width="11.42578125" customWidth="1"/>
    <col min="17" max="16384" width="11.42578125" style="1"/>
  </cols>
  <sheetData>
    <row r="1" spans="2:18" ht="15" customHeight="1" x14ac:dyDescent="0.25"/>
    <row r="2" spans="2:18" ht="21" x14ac:dyDescent="0.35">
      <c r="B2" s="39" t="s">
        <v>0</v>
      </c>
      <c r="C2" s="40"/>
      <c r="D2" s="40"/>
      <c r="E2" s="40"/>
      <c r="F2" s="40"/>
      <c r="G2" s="40"/>
      <c r="H2" s="40"/>
      <c r="I2" s="40"/>
      <c r="J2" s="40"/>
    </row>
    <row r="3" spans="2:18" ht="15" customHeight="1" x14ac:dyDescent="0.25"/>
    <row r="4" spans="2:18" x14ac:dyDescent="0.25">
      <c r="B4" s="41" t="s">
        <v>93</v>
      </c>
      <c r="C4" s="42"/>
      <c r="D4" s="42" t="s">
        <v>1</v>
      </c>
      <c r="E4" s="43" t="s">
        <v>97</v>
      </c>
      <c r="F4" s="44" t="s">
        <v>82</v>
      </c>
      <c r="G4" s="43" t="s">
        <v>98</v>
      </c>
      <c r="H4" s="44" t="s">
        <v>83</v>
      </c>
      <c r="I4" s="43" t="s">
        <v>99</v>
      </c>
      <c r="J4" s="45" t="s">
        <v>100</v>
      </c>
      <c r="K4" s="46" t="s">
        <v>91</v>
      </c>
      <c r="L4" s="46" t="s">
        <v>86</v>
      </c>
      <c r="M4" s="46" t="s">
        <v>92</v>
      </c>
      <c r="N4" s="46" t="s">
        <v>85</v>
      </c>
      <c r="O4" s="47" t="s">
        <v>84</v>
      </c>
    </row>
    <row r="5" spans="2:18" x14ac:dyDescent="0.25">
      <c r="B5" s="9">
        <v>1</v>
      </c>
      <c r="C5" s="10" t="s">
        <v>2</v>
      </c>
      <c r="D5" s="10" t="s">
        <v>39</v>
      </c>
      <c r="E5" s="11">
        <v>41071</v>
      </c>
      <c r="F5" s="12">
        <v>2</v>
      </c>
      <c r="G5" s="11">
        <f>WORKDAY(E5,F5-1,)</f>
        <v>41072</v>
      </c>
      <c r="H5" s="33">
        <f>G5-E5+1</f>
        <v>2</v>
      </c>
      <c r="I5" s="11">
        <v>41072</v>
      </c>
      <c r="J5" s="13">
        <v>7000</v>
      </c>
      <c r="K5" s="36">
        <f t="shared" ref="K5:K13" si="0">I5-G5</f>
        <v>0</v>
      </c>
      <c r="L5" s="36">
        <f t="shared" ref="L5:L13" si="1">H5+K5</f>
        <v>2</v>
      </c>
      <c r="M5" s="36">
        <f t="shared" ref="M5:M13" si="2">MIN(H5,L5)</f>
        <v>2</v>
      </c>
      <c r="N5" s="36">
        <f t="shared" ref="N5:N13" si="3">IF(I5&lt;G5,-K5,0)</f>
        <v>0</v>
      </c>
      <c r="O5" s="36">
        <f t="shared" ref="O5:O13" si="4">IF(I5&gt;G5,K5,0)</f>
        <v>0</v>
      </c>
    </row>
    <row r="6" spans="2:18" x14ac:dyDescent="0.25">
      <c r="B6" s="28">
        <v>2</v>
      </c>
      <c r="C6" s="29" t="s">
        <v>46</v>
      </c>
      <c r="D6" s="29" t="s">
        <v>79</v>
      </c>
      <c r="E6" s="30">
        <v>41073</v>
      </c>
      <c r="F6" s="31">
        <v>21</v>
      </c>
      <c r="G6" s="30">
        <f>WORKDAY(E6,F6-1,)</f>
        <v>41101</v>
      </c>
      <c r="H6" s="34">
        <f t="shared" ref="H6:H13" si="5">G6-E6+1</f>
        <v>29</v>
      </c>
      <c r="I6" s="30">
        <v>41103</v>
      </c>
      <c r="J6" s="32">
        <v>27000</v>
      </c>
      <c r="K6" s="37">
        <f t="shared" si="0"/>
        <v>2</v>
      </c>
      <c r="L6" s="37">
        <f t="shared" si="1"/>
        <v>31</v>
      </c>
      <c r="M6" s="37">
        <f t="shared" si="2"/>
        <v>29</v>
      </c>
      <c r="N6" s="37">
        <f t="shared" si="3"/>
        <v>0</v>
      </c>
      <c r="O6" s="37">
        <f t="shared" si="4"/>
        <v>2</v>
      </c>
    </row>
    <row r="7" spans="2:18" x14ac:dyDescent="0.25">
      <c r="B7" s="9">
        <v>3</v>
      </c>
      <c r="C7" s="10" t="s">
        <v>88</v>
      </c>
      <c r="D7" s="10" t="s">
        <v>79</v>
      </c>
      <c r="E7" s="11">
        <v>41106</v>
      </c>
      <c r="F7" s="12">
        <v>18</v>
      </c>
      <c r="G7" s="11">
        <f t="shared" ref="G7:G13" si="6">WORKDAY(E7,F7-1,)</f>
        <v>41129</v>
      </c>
      <c r="H7" s="33">
        <f t="shared" si="5"/>
        <v>24</v>
      </c>
      <c r="I7" s="11">
        <v>41122</v>
      </c>
      <c r="J7" s="13">
        <v>28000</v>
      </c>
      <c r="K7" s="36">
        <f t="shared" si="0"/>
        <v>-7</v>
      </c>
      <c r="L7" s="36">
        <f t="shared" si="1"/>
        <v>17</v>
      </c>
      <c r="M7" s="36">
        <f t="shared" si="2"/>
        <v>17</v>
      </c>
      <c r="N7" s="36">
        <f t="shared" si="3"/>
        <v>7</v>
      </c>
      <c r="O7" s="36">
        <f t="shared" si="4"/>
        <v>0</v>
      </c>
    </row>
    <row r="8" spans="2:18" x14ac:dyDescent="0.25">
      <c r="B8" s="28">
        <v>4</v>
      </c>
      <c r="C8" s="29" t="s">
        <v>87</v>
      </c>
      <c r="D8" s="29" t="s">
        <v>58</v>
      </c>
      <c r="E8" s="30">
        <v>41130</v>
      </c>
      <c r="F8" s="31">
        <v>7</v>
      </c>
      <c r="G8" s="30">
        <f t="shared" si="6"/>
        <v>41138</v>
      </c>
      <c r="H8" s="34">
        <f t="shared" si="5"/>
        <v>9</v>
      </c>
      <c r="I8" s="30">
        <v>41138</v>
      </c>
      <c r="J8" s="32">
        <v>22000</v>
      </c>
      <c r="K8" s="37">
        <f t="shared" si="0"/>
        <v>0</v>
      </c>
      <c r="L8" s="37">
        <f t="shared" si="1"/>
        <v>9</v>
      </c>
      <c r="M8" s="37">
        <f t="shared" si="2"/>
        <v>9</v>
      </c>
      <c r="N8" s="37">
        <f t="shared" si="3"/>
        <v>0</v>
      </c>
      <c r="O8" s="37">
        <f t="shared" si="4"/>
        <v>0</v>
      </c>
    </row>
    <row r="9" spans="2:18" x14ac:dyDescent="0.25">
      <c r="B9" s="15">
        <v>5</v>
      </c>
      <c r="C9" s="16" t="s">
        <v>31</v>
      </c>
      <c r="D9" s="16" t="s">
        <v>51</v>
      </c>
      <c r="E9" s="17">
        <v>41136</v>
      </c>
      <c r="F9" s="18">
        <v>3</v>
      </c>
      <c r="G9" s="17">
        <f t="shared" si="6"/>
        <v>41138</v>
      </c>
      <c r="H9" s="35">
        <f t="shared" si="5"/>
        <v>3</v>
      </c>
      <c r="I9" s="11">
        <v>41138</v>
      </c>
      <c r="J9" s="19">
        <v>22000</v>
      </c>
      <c r="K9" s="38">
        <f t="shared" si="0"/>
        <v>0</v>
      </c>
      <c r="L9" s="38">
        <f t="shared" si="1"/>
        <v>3</v>
      </c>
      <c r="M9" s="38">
        <f t="shared" si="2"/>
        <v>3</v>
      </c>
      <c r="N9" s="38">
        <f t="shared" si="3"/>
        <v>0</v>
      </c>
      <c r="O9" s="38">
        <f t="shared" si="4"/>
        <v>0</v>
      </c>
    </row>
    <row r="10" spans="2:18" x14ac:dyDescent="0.25">
      <c r="B10" s="28">
        <v>6</v>
      </c>
      <c r="C10" s="29" t="s">
        <v>89</v>
      </c>
      <c r="D10" s="29" t="s">
        <v>28</v>
      </c>
      <c r="E10" s="30">
        <v>41136</v>
      </c>
      <c r="F10" s="31">
        <v>9</v>
      </c>
      <c r="G10" s="30">
        <f t="shared" si="6"/>
        <v>41148</v>
      </c>
      <c r="H10" s="34">
        <f t="shared" si="5"/>
        <v>13</v>
      </c>
      <c r="I10" s="30">
        <v>41148</v>
      </c>
      <c r="J10" s="32">
        <v>61000</v>
      </c>
      <c r="K10" s="37">
        <f t="shared" si="0"/>
        <v>0</v>
      </c>
      <c r="L10" s="37">
        <f t="shared" si="1"/>
        <v>13</v>
      </c>
      <c r="M10" s="37">
        <f t="shared" si="2"/>
        <v>13</v>
      </c>
      <c r="N10" s="37">
        <f t="shared" si="3"/>
        <v>0</v>
      </c>
      <c r="O10" s="37">
        <f t="shared" si="4"/>
        <v>0</v>
      </c>
    </row>
    <row r="11" spans="2:18" x14ac:dyDescent="0.25">
      <c r="B11" s="15">
        <v>7</v>
      </c>
      <c r="C11" s="16" t="s">
        <v>5</v>
      </c>
      <c r="D11" s="16" t="s">
        <v>48</v>
      </c>
      <c r="E11" s="17">
        <v>41156</v>
      </c>
      <c r="F11" s="18">
        <v>20</v>
      </c>
      <c r="G11" s="17">
        <f t="shared" si="6"/>
        <v>41183</v>
      </c>
      <c r="H11" s="35">
        <f t="shared" si="5"/>
        <v>28</v>
      </c>
      <c r="I11" s="11">
        <v>41197</v>
      </c>
      <c r="J11" s="19">
        <v>4000</v>
      </c>
      <c r="K11" s="38">
        <f t="shared" si="0"/>
        <v>14</v>
      </c>
      <c r="L11" s="38">
        <f t="shared" si="1"/>
        <v>42</v>
      </c>
      <c r="M11" s="38">
        <f t="shared" si="2"/>
        <v>28</v>
      </c>
      <c r="N11" s="38">
        <f t="shared" si="3"/>
        <v>0</v>
      </c>
      <c r="O11" s="38">
        <f t="shared" si="4"/>
        <v>14</v>
      </c>
    </row>
    <row r="12" spans="2:18" x14ac:dyDescent="0.25">
      <c r="B12" s="28">
        <v>8</v>
      </c>
      <c r="C12" s="29" t="s">
        <v>90</v>
      </c>
      <c r="D12" s="29" t="s">
        <v>27</v>
      </c>
      <c r="E12" s="30">
        <v>41197</v>
      </c>
      <c r="F12" s="31">
        <v>10</v>
      </c>
      <c r="G12" s="30">
        <f t="shared" si="6"/>
        <v>41208</v>
      </c>
      <c r="H12" s="34">
        <f t="shared" si="5"/>
        <v>12</v>
      </c>
      <c r="I12" s="30">
        <v>41208</v>
      </c>
      <c r="J12" s="32">
        <v>34000</v>
      </c>
      <c r="K12" s="37">
        <f t="shared" si="0"/>
        <v>0</v>
      </c>
      <c r="L12" s="37">
        <f t="shared" si="1"/>
        <v>12</v>
      </c>
      <c r="M12" s="37">
        <f t="shared" si="2"/>
        <v>12</v>
      </c>
      <c r="N12" s="37">
        <f t="shared" si="3"/>
        <v>0</v>
      </c>
      <c r="O12" s="37">
        <f t="shared" si="4"/>
        <v>0</v>
      </c>
    </row>
    <row r="13" spans="2:18" x14ac:dyDescent="0.25">
      <c r="B13" s="15">
        <v>9</v>
      </c>
      <c r="C13" s="16" t="s">
        <v>6</v>
      </c>
      <c r="D13" s="16" t="s">
        <v>55</v>
      </c>
      <c r="E13" s="17">
        <v>41207</v>
      </c>
      <c r="F13" s="18">
        <v>2</v>
      </c>
      <c r="G13" s="17">
        <f t="shared" si="6"/>
        <v>41208</v>
      </c>
      <c r="H13" s="35">
        <f t="shared" si="5"/>
        <v>2</v>
      </c>
      <c r="I13" s="11">
        <v>41214</v>
      </c>
      <c r="J13" s="19">
        <v>1000</v>
      </c>
      <c r="K13" s="38">
        <f t="shared" si="0"/>
        <v>6</v>
      </c>
      <c r="L13" s="38">
        <f t="shared" si="1"/>
        <v>8</v>
      </c>
      <c r="M13" s="38">
        <f t="shared" si="2"/>
        <v>2</v>
      </c>
      <c r="N13" s="38">
        <f t="shared" si="3"/>
        <v>0</v>
      </c>
      <c r="O13" s="38">
        <f t="shared" si="4"/>
        <v>6</v>
      </c>
    </row>
    <row r="15" spans="2:18" x14ac:dyDescent="0.25">
      <c r="D15" s="48" t="s">
        <v>94</v>
      </c>
      <c r="E15" s="3">
        <f>MIN(E5:E13)</f>
        <v>41071</v>
      </c>
      <c r="G15" s="6">
        <f>MAX(G5:G13)</f>
        <v>41208</v>
      </c>
      <c r="H15" s="51" t="s">
        <v>95</v>
      </c>
      <c r="I15" s="52"/>
      <c r="L15" s="14"/>
      <c r="M15" s="1">
        <v>4</v>
      </c>
      <c r="Q15" s="57" t="s">
        <v>102</v>
      </c>
      <c r="R15" s="57"/>
    </row>
    <row r="16" spans="2:18" x14ac:dyDescent="0.25">
      <c r="D16" s="49" t="s">
        <v>103</v>
      </c>
      <c r="E16" s="4">
        <f>DATE(YEAR(E15),MONTH(E15),1)</f>
        <v>41061</v>
      </c>
      <c r="G16" s="7">
        <f>DATE(YEAR(G15),MONTH(G15)+1,1)</f>
        <v>41214</v>
      </c>
      <c r="H16" s="53" t="s">
        <v>96</v>
      </c>
      <c r="I16" s="54"/>
      <c r="L16" s="14" t="s">
        <v>105</v>
      </c>
      <c r="M16" s="1">
        <v>60</v>
      </c>
      <c r="Q16" s="20"/>
      <c r="R16" s="21"/>
    </row>
    <row r="17" spans="4:18" x14ac:dyDescent="0.25">
      <c r="D17" s="50" t="s">
        <v>104</v>
      </c>
      <c r="E17" s="5">
        <f>E16</f>
        <v>41061</v>
      </c>
      <c r="G17" s="8">
        <f>G16</f>
        <v>41214</v>
      </c>
      <c r="H17" s="55" t="s">
        <v>104</v>
      </c>
      <c r="I17" s="56"/>
      <c r="L17" s="14" t="s">
        <v>106</v>
      </c>
      <c r="M17" s="1">
        <f>IF(M15=1,0,IF(M15=2,7,IF(M15=3,14,IF(M15=4,21,IF(M15=5,28,90)))))</f>
        <v>21</v>
      </c>
      <c r="Q17" s="22"/>
      <c r="R17" s="23"/>
    </row>
    <row r="18" spans="4:18" x14ac:dyDescent="0.25">
      <c r="L18" s="14" t="s">
        <v>107</v>
      </c>
      <c r="M18" s="1">
        <f>G17-E17-M16-M17</f>
        <v>72</v>
      </c>
      <c r="Q18" s="22"/>
      <c r="R18" s="23"/>
    </row>
    <row r="19" spans="4:18" x14ac:dyDescent="0.25">
      <c r="Q19" s="22"/>
      <c r="R19" s="23"/>
    </row>
    <row r="20" spans="4:18" x14ac:dyDescent="0.25">
      <c r="Q20" s="24"/>
      <c r="R20" s="25"/>
    </row>
    <row r="22" spans="4:18" x14ac:dyDescent="0.25">
      <c r="Q22" s="57" t="s">
        <v>101</v>
      </c>
      <c r="R22" s="57"/>
    </row>
    <row r="23" spans="4:18" x14ac:dyDescent="0.25">
      <c r="Q23" s="26"/>
      <c r="R23" s="27"/>
    </row>
  </sheetData>
  <conditionalFormatting sqref="E5:E13">
    <cfRule type="expression" dxfId="12" priority="8">
      <formula>WEEKDAY(E5,2)&gt;5</formula>
    </cfRule>
  </conditionalFormatting>
  <conditionalFormatting sqref="I5:I13">
    <cfRule type="expression" dxfId="11" priority="1">
      <formula>$I5&gt;$G5</formula>
    </cfRule>
    <cfRule type="expression" dxfId="10" priority="2">
      <formula>$I5&lt;$G5</formula>
    </cfRule>
  </conditionalFormatting>
  <dataValidations count="3">
    <dataValidation type="list" allowBlank="1" showInputMessage="1" showErrorMessage="1" errorTitle="Falscher Firmenname" error="Es dürfen nur Firmen angegeben werden, die in der Firmenliste aufgeführt sind." sqref="D65526:D65530 D131062:D131066 D196598:D196602 D262134:D262138 D327670:D327674 D393206:D393210 D458742:D458746 D524278:D524282 D589814:D589818 D655350:D655354 D720886:D720890 D786422:D786426 D851958:D851962 D917494:D917498 D983030:D983034 D65532:D65549 D131068:D131085 D196604:D196621 D262140:D262157 D327676:D327693 D393212:D393229 D458748:D458765 D524284:D524301 D589820:D589837 D655356:D655373 D720892:D720909 D786428:D786445 D851964:D851981 D917500:D917517 D983036:D983053">
      <formula1>Firma</formula1>
    </dataValidation>
    <dataValidation allowBlank="1" showInputMessage="1" showErrorMessage="1" errorTitle="Falsche Eingabe" error="Es dürfen nur Tätigkeiten angegeben werden,_x000a_die bei der Kostenplanung bereits berücksichtigt wurde." sqref="C5:C13 C65526:C65530 C131062:C131066 C196598:C196602 C262134:C262138 C327670:C327674 C393206:C393210 C458742:C458746 C524278:C524282 C589814:C589818 C655350:C655354 C720886:C720890 C786422:C786426 C851958:C851962 C917494:C917498 C983030:C983034 C65532:C65549 C131068:C131085 C196604:C196621 C262140:C262157 C327676:C327693 C393212:C393229 C458748:C458765 C524284:C524301 C589820:C589837 C655356:C655373 C720892:C720909 C786428:C786445 C851964:C851981 C917500:C917517 C983036:C983053"/>
    <dataValidation type="list" allowBlank="1" showInputMessage="1" showErrorMessage="1" errorTitle="Falscher Firmenname" error="Es dürfen nur Firmen angegeben werden, die in der Firmenliste aufgeführt sind." sqref="D5:D13">
      <formula1>Firmen</formula1>
    </dataValidation>
  </dataValidations>
  <pageMargins left="0.7" right="0.7" top="0.78740157499999996" bottom="0.78740157499999996" header="0.3" footer="0.3"/>
  <pageSetup paperSize="9" orientation="landscape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21" r:id="rId4" name="Scroll Bar 1">
              <controlPr defaultSize="0" autoPict="0">
                <anchor moveWithCells="1">
                  <from>
                    <xdr:col>16</xdr:col>
                    <xdr:colOff>0</xdr:colOff>
                    <xdr:row>22</xdr:row>
                    <xdr:rowOff>0</xdr:rowOff>
                  </from>
                  <to>
                    <xdr:col>18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2" r:id="rId5" name="Option Button 1">
              <controlPr defaultSize="0" autoFill="0" autoLine="0" autoPict="0">
                <anchor moveWithCells="1">
                  <from>
                    <xdr:col>16</xdr:col>
                    <xdr:colOff>0</xdr:colOff>
                    <xdr:row>15</xdr:row>
                    <xdr:rowOff>0</xdr:rowOff>
                  </from>
                  <to>
                    <xdr:col>18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3" r:id="rId6" name="Option Button 2">
              <controlPr defaultSize="0" autoFill="0" autoLine="0" autoPict="0">
                <anchor moveWithCells="1">
                  <from>
                    <xdr:col>16</xdr:col>
                    <xdr:colOff>0</xdr:colOff>
                    <xdr:row>16</xdr:row>
                    <xdr:rowOff>0</xdr:rowOff>
                  </from>
                  <to>
                    <xdr:col>18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4" r:id="rId7" name="Option Button 3">
              <controlPr defaultSize="0" autoFill="0" autoLine="0" autoPict="0">
                <anchor moveWithCells="1">
                  <from>
                    <xdr:col>16</xdr:col>
                    <xdr:colOff>0</xdr:colOff>
                    <xdr:row>17</xdr:row>
                    <xdr:rowOff>0</xdr:rowOff>
                  </from>
                  <to>
                    <xdr:col>18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5" r:id="rId8" name="Option Button 4">
              <controlPr defaultSize="0" autoFill="0" autoLine="0" autoPict="0">
                <anchor moveWithCells="1">
                  <from>
                    <xdr:col>16</xdr:col>
                    <xdr:colOff>0</xdr:colOff>
                    <xdr:row>18</xdr:row>
                    <xdr:rowOff>0</xdr:rowOff>
                  </from>
                  <to>
                    <xdr:col>18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6" r:id="rId9" name="Option Button 5">
              <controlPr defaultSize="0" autoFill="0" autoLine="0" autoPict="0">
                <anchor moveWithCells="1">
                  <from>
                    <xdr:col>16</xdr:col>
                    <xdr:colOff>0</xdr:colOff>
                    <xdr:row>19</xdr:row>
                    <xdr:rowOff>0</xdr:rowOff>
                  </from>
                  <to>
                    <xdr:col>18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B1:R23"/>
  <sheetViews>
    <sheetView showGridLines="0" tabSelected="1" zoomScaleNormal="100" workbookViewId="0"/>
  </sheetViews>
  <sheetFormatPr baseColWidth="10" defaultRowHeight="15" x14ac:dyDescent="0.25"/>
  <cols>
    <col min="1" max="1" width="2.85546875" style="1" customWidth="1"/>
    <col min="2" max="2" width="5.7109375" style="1" customWidth="1"/>
    <col min="3" max="3" width="20" style="1" customWidth="1"/>
    <col min="4" max="4" width="21.28515625" style="1" bestFit="1" customWidth="1"/>
    <col min="5" max="5" width="15.7109375" style="1" customWidth="1"/>
    <col min="6" max="6" width="9.7109375" style="1" customWidth="1"/>
    <col min="7" max="7" width="16.28515625" style="1" customWidth="1"/>
    <col min="8" max="8" width="10" style="1" bestFit="1" customWidth="1"/>
    <col min="9" max="9" width="14.7109375" style="1" customWidth="1"/>
    <col min="10" max="10" width="12.140625" style="1" customWidth="1"/>
    <col min="11" max="12" width="12.28515625" style="1" hidden="1" customWidth="1"/>
    <col min="13" max="13" width="13.28515625" style="1" hidden="1" customWidth="1"/>
    <col min="14" max="14" width="12.140625" style="1" hidden="1" customWidth="1"/>
    <col min="15" max="15" width="12" style="1" hidden="1" customWidth="1"/>
    <col min="16" max="16" width="11.42578125" customWidth="1"/>
    <col min="17" max="16384" width="11.42578125" style="1"/>
  </cols>
  <sheetData>
    <row r="1" spans="2:18" ht="15" customHeight="1" x14ac:dyDescent="0.25"/>
    <row r="2" spans="2:18" ht="21" x14ac:dyDescent="0.35">
      <c r="B2" s="39" t="s">
        <v>0</v>
      </c>
      <c r="C2" s="40"/>
      <c r="D2" s="40"/>
      <c r="E2" s="40"/>
      <c r="F2" s="40"/>
      <c r="G2" s="40"/>
      <c r="H2" s="40"/>
      <c r="I2" s="40"/>
      <c r="J2" s="40"/>
    </row>
    <row r="3" spans="2:18" ht="15" customHeight="1" x14ac:dyDescent="0.25"/>
    <row r="4" spans="2:18" x14ac:dyDescent="0.25">
      <c r="B4" s="41" t="s">
        <v>93</v>
      </c>
      <c r="C4" s="42"/>
      <c r="D4" s="42" t="s">
        <v>1</v>
      </c>
      <c r="E4" s="43" t="s">
        <v>97</v>
      </c>
      <c r="F4" s="44" t="s">
        <v>82</v>
      </c>
      <c r="G4" s="43" t="s">
        <v>98</v>
      </c>
      <c r="H4" s="44" t="s">
        <v>83</v>
      </c>
      <c r="I4" s="43" t="s">
        <v>99</v>
      </c>
      <c r="J4" s="45" t="s">
        <v>100</v>
      </c>
      <c r="K4" s="46" t="s">
        <v>91</v>
      </c>
      <c r="L4" s="46" t="s">
        <v>86</v>
      </c>
      <c r="M4" s="46" t="s">
        <v>92</v>
      </c>
      <c r="N4" s="46" t="s">
        <v>85</v>
      </c>
      <c r="O4" s="47" t="s">
        <v>84</v>
      </c>
    </row>
    <row r="5" spans="2:18" x14ac:dyDescent="0.25">
      <c r="B5" s="9">
        <v>1</v>
      </c>
      <c r="C5" s="10" t="s">
        <v>2</v>
      </c>
      <c r="D5" s="10" t="s">
        <v>39</v>
      </c>
      <c r="E5" s="11">
        <v>41071</v>
      </c>
      <c r="F5" s="12">
        <v>2</v>
      </c>
      <c r="G5" s="11">
        <f>WORKDAY(E5,F5-1,)</f>
        <v>41072</v>
      </c>
      <c r="H5" s="33">
        <f>G5-E5+1</f>
        <v>2</v>
      </c>
      <c r="I5" s="11">
        <v>41072</v>
      </c>
      <c r="J5" s="13">
        <v>7000</v>
      </c>
      <c r="K5" s="36">
        <f t="shared" ref="K5:K13" si="0">I5-G5</f>
        <v>0</v>
      </c>
      <c r="L5" s="36">
        <f t="shared" ref="L5:L13" si="1">H5+K5</f>
        <v>2</v>
      </c>
      <c r="M5" s="36">
        <f t="shared" ref="M5:M13" si="2">MIN(H5,L5)</f>
        <v>2</v>
      </c>
      <c r="N5" s="36">
        <f t="shared" ref="N5:N13" si="3">IF(I5&lt;G5,-K5,0)</f>
        <v>0</v>
      </c>
      <c r="O5" s="36">
        <f t="shared" ref="O5:O13" si="4">IF(I5&gt;G5,K5,0)</f>
        <v>0</v>
      </c>
    </row>
    <row r="6" spans="2:18" x14ac:dyDescent="0.25">
      <c r="B6" s="28">
        <v>2</v>
      </c>
      <c r="C6" s="29" t="s">
        <v>46</v>
      </c>
      <c r="D6" s="29" t="s">
        <v>79</v>
      </c>
      <c r="E6" s="30">
        <v>41073</v>
      </c>
      <c r="F6" s="31">
        <v>21</v>
      </c>
      <c r="G6" s="30">
        <f>WORKDAY(E6,F6-1,)</f>
        <v>41101</v>
      </c>
      <c r="H6" s="34">
        <f t="shared" ref="H6:H13" si="5">G6-E6+1</f>
        <v>29</v>
      </c>
      <c r="I6" s="30">
        <v>41103</v>
      </c>
      <c r="J6" s="32">
        <v>27000</v>
      </c>
      <c r="K6" s="37">
        <f t="shared" si="0"/>
        <v>2</v>
      </c>
      <c r="L6" s="37">
        <f t="shared" si="1"/>
        <v>31</v>
      </c>
      <c r="M6" s="37">
        <f t="shared" si="2"/>
        <v>29</v>
      </c>
      <c r="N6" s="37">
        <f t="shared" si="3"/>
        <v>0</v>
      </c>
      <c r="O6" s="37">
        <f t="shared" si="4"/>
        <v>2</v>
      </c>
    </row>
    <row r="7" spans="2:18" x14ac:dyDescent="0.25">
      <c r="B7" s="9">
        <v>3</v>
      </c>
      <c r="C7" s="10" t="s">
        <v>88</v>
      </c>
      <c r="D7" s="10" t="s">
        <v>79</v>
      </c>
      <c r="E7" s="11">
        <v>41106</v>
      </c>
      <c r="F7" s="12">
        <v>18</v>
      </c>
      <c r="G7" s="11">
        <f t="shared" ref="G7:G13" si="6">WORKDAY(E7,F7-1,)</f>
        <v>41129</v>
      </c>
      <c r="H7" s="33">
        <f t="shared" si="5"/>
        <v>24</v>
      </c>
      <c r="I7" s="11">
        <v>41122</v>
      </c>
      <c r="J7" s="13">
        <v>28000</v>
      </c>
      <c r="K7" s="36">
        <f t="shared" si="0"/>
        <v>-7</v>
      </c>
      <c r="L7" s="36">
        <f t="shared" si="1"/>
        <v>17</v>
      </c>
      <c r="M7" s="36">
        <f t="shared" si="2"/>
        <v>17</v>
      </c>
      <c r="N7" s="36">
        <f t="shared" si="3"/>
        <v>7</v>
      </c>
      <c r="O7" s="36">
        <f t="shared" si="4"/>
        <v>0</v>
      </c>
    </row>
    <row r="8" spans="2:18" x14ac:dyDescent="0.25">
      <c r="B8" s="28">
        <v>4</v>
      </c>
      <c r="C8" s="29" t="s">
        <v>87</v>
      </c>
      <c r="D8" s="29" t="s">
        <v>58</v>
      </c>
      <c r="E8" s="30">
        <v>41130</v>
      </c>
      <c r="F8" s="31">
        <v>7</v>
      </c>
      <c r="G8" s="30">
        <f t="shared" si="6"/>
        <v>41138</v>
      </c>
      <c r="H8" s="34">
        <f t="shared" si="5"/>
        <v>9</v>
      </c>
      <c r="I8" s="30">
        <v>41138</v>
      </c>
      <c r="J8" s="32">
        <v>22000</v>
      </c>
      <c r="K8" s="37">
        <f t="shared" si="0"/>
        <v>0</v>
      </c>
      <c r="L8" s="37">
        <f t="shared" si="1"/>
        <v>9</v>
      </c>
      <c r="M8" s="37">
        <f t="shared" si="2"/>
        <v>9</v>
      </c>
      <c r="N8" s="37">
        <f t="shared" si="3"/>
        <v>0</v>
      </c>
      <c r="O8" s="37">
        <f t="shared" si="4"/>
        <v>0</v>
      </c>
    </row>
    <row r="9" spans="2:18" x14ac:dyDescent="0.25">
      <c r="B9" s="15">
        <v>5</v>
      </c>
      <c r="C9" s="16" t="s">
        <v>31</v>
      </c>
      <c r="D9" s="16" t="s">
        <v>51</v>
      </c>
      <c r="E9" s="17">
        <v>41136</v>
      </c>
      <c r="F9" s="18">
        <v>3</v>
      </c>
      <c r="G9" s="17">
        <f t="shared" si="6"/>
        <v>41138</v>
      </c>
      <c r="H9" s="35">
        <f t="shared" si="5"/>
        <v>3</v>
      </c>
      <c r="I9" s="11">
        <v>41138</v>
      </c>
      <c r="J9" s="19">
        <v>22000</v>
      </c>
      <c r="K9" s="38">
        <f t="shared" si="0"/>
        <v>0</v>
      </c>
      <c r="L9" s="38">
        <f t="shared" si="1"/>
        <v>3</v>
      </c>
      <c r="M9" s="38">
        <f t="shared" si="2"/>
        <v>3</v>
      </c>
      <c r="N9" s="38">
        <f t="shared" si="3"/>
        <v>0</v>
      </c>
      <c r="O9" s="38">
        <f t="shared" si="4"/>
        <v>0</v>
      </c>
    </row>
    <row r="10" spans="2:18" x14ac:dyDescent="0.25">
      <c r="B10" s="28">
        <v>6</v>
      </c>
      <c r="C10" s="29" t="s">
        <v>89</v>
      </c>
      <c r="D10" s="29" t="s">
        <v>28</v>
      </c>
      <c r="E10" s="30">
        <v>41136</v>
      </c>
      <c r="F10" s="31">
        <v>9</v>
      </c>
      <c r="G10" s="30">
        <f t="shared" si="6"/>
        <v>41148</v>
      </c>
      <c r="H10" s="34">
        <f t="shared" si="5"/>
        <v>13</v>
      </c>
      <c r="I10" s="30">
        <v>41148</v>
      </c>
      <c r="J10" s="32">
        <v>61000</v>
      </c>
      <c r="K10" s="37">
        <f t="shared" si="0"/>
        <v>0</v>
      </c>
      <c r="L10" s="37">
        <f t="shared" si="1"/>
        <v>13</v>
      </c>
      <c r="M10" s="37">
        <f t="shared" si="2"/>
        <v>13</v>
      </c>
      <c r="N10" s="37">
        <f t="shared" si="3"/>
        <v>0</v>
      </c>
      <c r="O10" s="37">
        <f t="shared" si="4"/>
        <v>0</v>
      </c>
    </row>
    <row r="11" spans="2:18" x14ac:dyDescent="0.25">
      <c r="B11" s="15">
        <v>7</v>
      </c>
      <c r="C11" s="16" t="s">
        <v>5</v>
      </c>
      <c r="D11" s="16" t="s">
        <v>48</v>
      </c>
      <c r="E11" s="17">
        <v>41156</v>
      </c>
      <c r="F11" s="18">
        <v>20</v>
      </c>
      <c r="G11" s="17">
        <f t="shared" si="6"/>
        <v>41183</v>
      </c>
      <c r="H11" s="35">
        <f t="shared" si="5"/>
        <v>28</v>
      </c>
      <c r="I11" s="11">
        <v>41197</v>
      </c>
      <c r="J11" s="19">
        <v>4000</v>
      </c>
      <c r="K11" s="38">
        <f t="shared" si="0"/>
        <v>14</v>
      </c>
      <c r="L11" s="38">
        <f t="shared" si="1"/>
        <v>42</v>
      </c>
      <c r="M11" s="38">
        <f t="shared" si="2"/>
        <v>28</v>
      </c>
      <c r="N11" s="38">
        <f t="shared" si="3"/>
        <v>0</v>
      </c>
      <c r="O11" s="38">
        <f t="shared" si="4"/>
        <v>14</v>
      </c>
    </row>
    <row r="12" spans="2:18" x14ac:dyDescent="0.25">
      <c r="B12" s="28">
        <v>8</v>
      </c>
      <c r="C12" s="29" t="s">
        <v>90</v>
      </c>
      <c r="D12" s="29" t="s">
        <v>27</v>
      </c>
      <c r="E12" s="30">
        <v>41197</v>
      </c>
      <c r="F12" s="31">
        <v>10</v>
      </c>
      <c r="G12" s="30">
        <f t="shared" si="6"/>
        <v>41208</v>
      </c>
      <c r="H12" s="34">
        <f t="shared" si="5"/>
        <v>12</v>
      </c>
      <c r="I12" s="30">
        <v>41208</v>
      </c>
      <c r="J12" s="32">
        <v>34000</v>
      </c>
      <c r="K12" s="37">
        <f t="shared" si="0"/>
        <v>0</v>
      </c>
      <c r="L12" s="37">
        <f t="shared" si="1"/>
        <v>12</v>
      </c>
      <c r="M12" s="37">
        <f t="shared" si="2"/>
        <v>12</v>
      </c>
      <c r="N12" s="37">
        <f t="shared" si="3"/>
        <v>0</v>
      </c>
      <c r="O12" s="37">
        <f t="shared" si="4"/>
        <v>0</v>
      </c>
    </row>
    <row r="13" spans="2:18" x14ac:dyDescent="0.25">
      <c r="B13" s="15">
        <v>9</v>
      </c>
      <c r="C13" s="16" t="s">
        <v>6</v>
      </c>
      <c r="D13" s="16" t="s">
        <v>55</v>
      </c>
      <c r="E13" s="17">
        <v>41207</v>
      </c>
      <c r="F13" s="18">
        <v>2</v>
      </c>
      <c r="G13" s="17">
        <f t="shared" si="6"/>
        <v>41208</v>
      </c>
      <c r="H13" s="35">
        <f t="shared" si="5"/>
        <v>2</v>
      </c>
      <c r="I13" s="11">
        <v>41214</v>
      </c>
      <c r="J13" s="19">
        <v>1000</v>
      </c>
      <c r="K13" s="38">
        <f t="shared" si="0"/>
        <v>6</v>
      </c>
      <c r="L13" s="38">
        <f t="shared" si="1"/>
        <v>8</v>
      </c>
      <c r="M13" s="38">
        <f t="shared" si="2"/>
        <v>2</v>
      </c>
      <c r="N13" s="38">
        <f t="shared" si="3"/>
        <v>0</v>
      </c>
      <c r="O13" s="38">
        <f t="shared" si="4"/>
        <v>6</v>
      </c>
    </row>
    <row r="15" spans="2:18" x14ac:dyDescent="0.25">
      <c r="D15" s="48" t="s">
        <v>94</v>
      </c>
      <c r="E15" s="3">
        <f>MIN(E5:E13)</f>
        <v>41071</v>
      </c>
      <c r="G15" s="6">
        <f>MAX(G5:G13)</f>
        <v>41208</v>
      </c>
      <c r="H15" s="51" t="s">
        <v>95</v>
      </c>
      <c r="I15" s="52"/>
      <c r="L15" s="14"/>
      <c r="M15" s="1">
        <v>4</v>
      </c>
      <c r="Q15" s="57" t="s">
        <v>102</v>
      </c>
      <c r="R15" s="57"/>
    </row>
    <row r="16" spans="2:18" x14ac:dyDescent="0.25">
      <c r="D16" s="49" t="s">
        <v>103</v>
      </c>
      <c r="E16" s="4">
        <f>DATE(YEAR(E15),MONTH(E15),1)</f>
        <v>41061</v>
      </c>
      <c r="G16" s="7">
        <f>DATE(YEAR(G15),MONTH(G15)+1,1)</f>
        <v>41214</v>
      </c>
      <c r="H16" s="53" t="s">
        <v>96</v>
      </c>
      <c r="I16" s="54"/>
      <c r="L16" s="14" t="s">
        <v>105</v>
      </c>
      <c r="M16" s="1">
        <v>60</v>
      </c>
      <c r="Q16" s="20"/>
      <c r="R16" s="21"/>
    </row>
    <row r="17" spans="4:18" x14ac:dyDescent="0.25">
      <c r="D17" s="50" t="s">
        <v>104</v>
      </c>
      <c r="E17" s="5">
        <f>E16</f>
        <v>41061</v>
      </c>
      <c r="G17" s="8">
        <f>G16</f>
        <v>41214</v>
      </c>
      <c r="H17" s="55" t="s">
        <v>104</v>
      </c>
      <c r="I17" s="56"/>
      <c r="L17" s="14" t="s">
        <v>106</v>
      </c>
      <c r="M17" s="1">
        <f>IF(M15=1,0,IF(M15=2,7,IF(M15=3,14,IF(M15=4,21,IF(M15=5,28,90)))))</f>
        <v>21</v>
      </c>
      <c r="Q17" s="22"/>
      <c r="R17" s="23"/>
    </row>
    <row r="18" spans="4:18" x14ac:dyDescent="0.25">
      <c r="L18" s="14" t="s">
        <v>107</v>
      </c>
      <c r="M18" s="1">
        <f>G17-E17-M16-M17</f>
        <v>72</v>
      </c>
      <c r="Q18" s="22"/>
      <c r="R18" s="23"/>
    </row>
    <row r="19" spans="4:18" x14ac:dyDescent="0.25">
      <c r="Q19" s="22"/>
      <c r="R19" s="23"/>
    </row>
    <row r="20" spans="4:18" x14ac:dyDescent="0.25">
      <c r="Q20" s="24"/>
      <c r="R20" s="25"/>
    </row>
    <row r="22" spans="4:18" x14ac:dyDescent="0.25">
      <c r="Q22" s="57" t="s">
        <v>101</v>
      </c>
      <c r="R22" s="57"/>
    </row>
    <row r="23" spans="4:18" x14ac:dyDescent="0.25">
      <c r="Q23" s="26"/>
      <c r="R23" s="27"/>
    </row>
  </sheetData>
  <conditionalFormatting sqref="E5:E13">
    <cfRule type="expression" dxfId="9" priority="14">
      <formula>WEEKDAY(E5,2)&gt;5</formula>
    </cfRule>
  </conditionalFormatting>
  <conditionalFormatting sqref="I5:I13">
    <cfRule type="expression" dxfId="8" priority="1">
      <formula>$I5&gt;$G5</formula>
    </cfRule>
    <cfRule type="expression" dxfId="7" priority="2">
      <formula>$I5&lt;$G5</formula>
    </cfRule>
  </conditionalFormatting>
  <dataValidations count="3">
    <dataValidation type="list" allowBlank="1" showInputMessage="1" showErrorMessage="1" errorTitle="Falscher Firmenname" error="Es dürfen nur Firmen angegeben werden, die in der Firmenliste aufgeführt sind." sqref="D5:D13">
      <formula1>Firmen</formula1>
    </dataValidation>
    <dataValidation allowBlank="1" showInputMessage="1" showErrorMessage="1" errorTitle="Falsche Eingabe" error="Es dürfen nur Tätigkeiten angegeben werden,_x000a_die bei der Kostenplanung bereits berücksichtigt wurde." sqref="C5:C13 C65526:C65530 C131062:C131066 C196598:C196602 C262134:C262138 C327670:C327674 C393206:C393210 C458742:C458746 C524278:C524282 C589814:C589818 C655350:C655354 C720886:C720890 C786422:C786426 C851958:C851962 C917494:C917498 C983030:C983034 C65532:C65549 C131068:C131085 C196604:C196621 C262140:C262157 C327676:C327693 C393212:C393229 C458748:C458765 C524284:C524301 C589820:C589837 C655356:C655373 C720892:C720909 C786428:C786445 C851964:C851981 C917500:C917517 C983036:C983053"/>
    <dataValidation type="list" allowBlank="1" showInputMessage="1" showErrorMessage="1" errorTitle="Falscher Firmenname" error="Es dürfen nur Firmen angegeben werden, die in der Firmenliste aufgeführt sind." sqref="D65526:D65530 D131062:D131066 D196598:D196602 D262134:D262138 D327670:D327674 D393206:D393210 D458742:D458746 D524278:D524282 D589814:D589818 D655350:D655354 D720886:D720890 D786422:D786426 D851958:D851962 D917494:D917498 D983030:D983034 D65532:D65549 D131068:D131085 D196604:D196621 D262140:D262157 D327676:D327693 D393212:D393229 D458748:D458765 D524284:D524301 D589820:D589837 D655356:D655373 D720892:D720909 D786428:D786445 D851964:D851981 D917500:D917517 D983036:D983053">
      <formula1>Firma</formula1>
    </dataValidation>
  </dataValidations>
  <pageMargins left="0.7" right="0.7" top="0.78740157499999996" bottom="0.78740157499999996" header="0.3" footer="0.3"/>
  <pageSetup paperSize="9" orientation="landscape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9697" r:id="rId4" name="Scroll Bar 1">
              <controlPr defaultSize="0" autoPict="0">
                <anchor moveWithCells="1">
                  <from>
                    <xdr:col>16</xdr:col>
                    <xdr:colOff>0</xdr:colOff>
                    <xdr:row>22</xdr:row>
                    <xdr:rowOff>0</xdr:rowOff>
                  </from>
                  <to>
                    <xdr:col>18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698" r:id="rId5" name="Option Button 1">
              <controlPr defaultSize="0" autoFill="0" autoLine="0" autoPict="0">
                <anchor moveWithCells="1">
                  <from>
                    <xdr:col>16</xdr:col>
                    <xdr:colOff>0</xdr:colOff>
                    <xdr:row>15</xdr:row>
                    <xdr:rowOff>0</xdr:rowOff>
                  </from>
                  <to>
                    <xdr:col>18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699" r:id="rId6" name="Option Button 2">
              <controlPr defaultSize="0" autoFill="0" autoLine="0" autoPict="0">
                <anchor moveWithCells="1">
                  <from>
                    <xdr:col>16</xdr:col>
                    <xdr:colOff>0</xdr:colOff>
                    <xdr:row>16</xdr:row>
                    <xdr:rowOff>0</xdr:rowOff>
                  </from>
                  <to>
                    <xdr:col>18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0" r:id="rId7" name="Option Button 3">
              <controlPr defaultSize="0" autoFill="0" autoLine="0" autoPict="0">
                <anchor moveWithCells="1">
                  <from>
                    <xdr:col>16</xdr:col>
                    <xdr:colOff>0</xdr:colOff>
                    <xdr:row>17</xdr:row>
                    <xdr:rowOff>0</xdr:rowOff>
                  </from>
                  <to>
                    <xdr:col>18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1" r:id="rId8" name="Option Button 4">
              <controlPr defaultSize="0" autoFill="0" autoLine="0" autoPict="0">
                <anchor moveWithCells="1">
                  <from>
                    <xdr:col>16</xdr:col>
                    <xdr:colOff>0</xdr:colOff>
                    <xdr:row>18</xdr:row>
                    <xdr:rowOff>0</xdr:rowOff>
                  </from>
                  <to>
                    <xdr:col>18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2" r:id="rId9" name="Option Button 5">
              <controlPr defaultSize="0" autoFill="0" autoLine="0" autoPict="0">
                <anchor moveWithCells="1">
                  <from>
                    <xdr:col>16</xdr:col>
                    <xdr:colOff>0</xdr:colOff>
                    <xdr:row>19</xdr:row>
                    <xdr:rowOff>0</xdr:rowOff>
                  </from>
                  <to>
                    <xdr:col>18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2</vt:i4>
      </vt:variant>
    </vt:vector>
  </HeadingPairs>
  <TitlesOfParts>
    <vt:vector size="12" baseType="lpstr">
      <vt:lpstr>01 Startdiagramm</vt:lpstr>
      <vt:lpstr>02 Steuerelemente</vt:lpstr>
      <vt:lpstr>03 Fokusdiagramm</vt:lpstr>
      <vt:lpstr>04 bereinigt</vt:lpstr>
      <vt:lpstr>05 gefüllt</vt:lpstr>
      <vt:lpstr>06 positioniert</vt:lpstr>
      <vt:lpstr>07 gestreckt</vt:lpstr>
      <vt:lpstr>08 Rahmen</vt:lpstr>
      <vt:lpstr>09 Lösung</vt:lpstr>
      <vt:lpstr>Firmenliste</vt:lpstr>
      <vt:lpstr>'08 Rahmen'!Firmen</vt:lpstr>
      <vt:lpstr>Firmen</vt:lpstr>
    </vt:vector>
  </TitlesOfParts>
  <Manager/>
  <Company>Office-Performance Gieringer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– Das Ideenbuch für die perfekte Optik Ihrer Daten</dc:title>
  <dc:subject>Kapitel 5</dc:subject>
  <dc:creator>Dietmar Gieringer</dc:creator>
  <cp:keywords/>
  <dc:description>www.gieringer.de
www.office-performance.de</dc:description>
  <cp:lastModifiedBy>Dietmar Gieringer</cp:lastModifiedBy>
  <cp:revision>1</cp:revision>
  <cp:lastPrinted>2012-12-11T23:00:00Z</cp:lastPrinted>
  <dcterms:created xsi:type="dcterms:W3CDTF">2012-12-11T23:00:00Z</dcterms:created>
  <dcterms:modified xsi:type="dcterms:W3CDTF">2013-01-24T18:34:06Z</dcterms:modified>
  <cp:category>Excel-Lösungsdatei</cp:category>
  <cp:version>42</cp:version>
</cp:coreProperties>
</file>