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20" yWindow="90" windowWidth="4650" windowHeight="4680" tabRatio="758"/>
  </bookViews>
  <sheets>
    <sheet name="Info" sheetId="9" r:id="rId1"/>
    <sheet name="Mindestbestand runden" sheetId="4" r:id="rId2"/>
    <sheet name="Besucherzahlen runden" sheetId="8" r:id="rId3"/>
    <sheet name="Bestellungen aufrunden" sheetId="1" r:id="rId4"/>
    <sheet name="Auf volle Stunden runden" sheetId="2" r:id="rId5"/>
    <sheet name="Auf Viertelstunden runden" sheetId="5" r:id="rId6"/>
    <sheet name="Auf volle Minuten runden" sheetId="3" r:id="rId7"/>
    <sheet name="Gebühren auf volle Euro runden" sheetId="6" r:id="rId8"/>
    <sheet name="Arbeitsentgelt auf 50 Ct runden" sheetId="7" r:id="rId9"/>
  </sheets>
  <calcPr calcId="145621"/>
</workbook>
</file>

<file path=xl/calcChain.xml><?xml version="1.0" encoding="utf-8"?>
<calcChain xmlns="http://schemas.openxmlformats.org/spreadsheetml/2006/main">
  <c r="C40" i="4" l="1"/>
  <c r="C41" i="4"/>
  <c r="F26" i="1" l="1"/>
  <c r="F10" i="3" l="1"/>
  <c r="E10" i="3"/>
  <c r="E11" i="2"/>
  <c r="F11" i="2" l="1"/>
  <c r="B41" i="4" l="1"/>
  <c r="B40" i="4"/>
  <c r="D22" i="1"/>
  <c r="E22" i="1" s="1"/>
  <c r="D23" i="1"/>
  <c r="E23" i="1" s="1"/>
  <c r="D24" i="1"/>
  <c r="E24" i="1" s="1"/>
  <c r="D25" i="1"/>
  <c r="E25" i="1" s="1"/>
  <c r="D26" i="1"/>
  <c r="E26" i="1" s="1"/>
  <c r="D21" i="1"/>
  <c r="E21" i="1" s="1"/>
  <c r="F21" i="1" l="1"/>
  <c r="F25" i="1"/>
  <c r="F24" i="1"/>
  <c r="F23" i="1"/>
  <c r="F22" i="1"/>
  <c r="B23" i="8" l="1"/>
  <c r="B24" i="8" s="1"/>
  <c r="B21" i="8"/>
  <c r="B22" i="8" s="1"/>
  <c r="C12" i="7"/>
  <c r="D12" i="7" s="1"/>
  <c r="C13" i="7"/>
  <c r="D13" i="7" s="1"/>
  <c r="C14" i="7"/>
  <c r="D14" i="7" s="1"/>
  <c r="C15" i="7"/>
  <c r="D15" i="7" s="1"/>
  <c r="B17" i="4" l="1"/>
  <c r="B18" i="4" s="1"/>
  <c r="B19" i="4" s="1"/>
  <c r="B37" i="4" s="1"/>
  <c r="B20" i="4" l="1"/>
  <c r="C11" i="7"/>
  <c r="D11" i="7" s="1"/>
  <c r="C11" i="6"/>
  <c r="D11" i="6" s="1"/>
  <c r="C12" i="6"/>
  <c r="D12" i="6" s="1"/>
  <c r="C10" i="6"/>
  <c r="F12" i="5"/>
  <c r="G12" i="5" s="1"/>
  <c r="H12" i="5" s="1"/>
  <c r="F13" i="5"/>
  <c r="G13" i="5" s="1"/>
  <c r="H13" i="5" s="1"/>
  <c r="F11" i="5"/>
  <c r="G11" i="5" s="1"/>
  <c r="H11" i="5" s="1"/>
  <c r="D41" i="4" l="1"/>
  <c r="D40" i="4"/>
  <c r="E10" i="6"/>
  <c r="D10" i="6"/>
  <c r="E40" i="4"/>
  <c r="E12" i="6"/>
  <c r="E11" i="6"/>
  <c r="E11" i="3"/>
  <c r="F11" i="3" s="1"/>
  <c r="E12" i="3"/>
  <c r="F12" i="3" s="1"/>
  <c r="E12" i="2"/>
  <c r="F12" i="2" s="1"/>
  <c r="E13" i="2"/>
  <c r="F13" i="2" s="1"/>
  <c r="G13" i="2"/>
  <c r="G12" i="2"/>
  <c r="G11" i="2"/>
  <c r="E41" i="4" l="1"/>
  <c r="E42" i="4" l="1"/>
  <c r="C42" i="4" l="1"/>
</calcChain>
</file>

<file path=xl/sharedStrings.xml><?xml version="1.0" encoding="utf-8"?>
<sst xmlns="http://schemas.openxmlformats.org/spreadsheetml/2006/main" count="127" uniqueCount="101">
  <si>
    <t>Spezialschraube</t>
  </si>
  <si>
    <t>X1</t>
  </si>
  <si>
    <t>X2</t>
  </si>
  <si>
    <t>X3</t>
  </si>
  <si>
    <t>X4</t>
  </si>
  <si>
    <t>X5</t>
  </si>
  <si>
    <t>Liefereinheit</t>
  </si>
  <si>
    <t>Bestelldatum</t>
  </si>
  <si>
    <t>AUFRUNDEN</t>
  </si>
  <si>
    <t>Datum</t>
  </si>
  <si>
    <t>Beginn</t>
  </si>
  <si>
    <t>Ende</t>
  </si>
  <si>
    <t>Gesamt</t>
  </si>
  <si>
    <t>Mitarbeiter</t>
  </si>
  <si>
    <t>Von</t>
  </si>
  <si>
    <t>Bis</t>
  </si>
  <si>
    <t>Müller</t>
  </si>
  <si>
    <t>Bergmann</t>
  </si>
  <si>
    <t>Voss</t>
  </si>
  <si>
    <t>OBERGRENZE</t>
  </si>
  <si>
    <t>Serie A</t>
  </si>
  <si>
    <t>Serie B</t>
  </si>
  <si>
    <t>Mengeneinheit</t>
  </si>
  <si>
    <t>Woche 1</t>
  </si>
  <si>
    <t>Woche 2</t>
  </si>
  <si>
    <t>Woche 3</t>
  </si>
  <si>
    <t>Woche 4</t>
  </si>
  <si>
    <t>Verbrauch</t>
  </si>
  <si>
    <t>Bestellung</t>
  </si>
  <si>
    <t>Gesamtpreis</t>
  </si>
  <si>
    <t>Arbeitszeit</t>
  </si>
  <si>
    <t>Entwicklung</t>
  </si>
  <si>
    <t>Telefonat</t>
  </si>
  <si>
    <t>Support</t>
  </si>
  <si>
    <t>RechnungsNr</t>
  </si>
  <si>
    <t>Rechnungsbetrag</t>
  </si>
  <si>
    <t>RE 2012/1</t>
  </si>
  <si>
    <t>RE 2012/2</t>
  </si>
  <si>
    <t>RE 2012/3</t>
  </si>
  <si>
    <t>Gebühren 7%</t>
  </si>
  <si>
    <t xml:space="preserve">Arbeitsstunden </t>
  </si>
  <si>
    <t>KW 15</t>
  </si>
  <si>
    <t>Entgelt</t>
  </si>
  <si>
    <t>Woche 5</t>
  </si>
  <si>
    <t>Summe pro Monat</t>
  </si>
  <si>
    <t>Ø pro Tag gerundet</t>
  </si>
  <si>
    <t>Ø pro Tag</t>
  </si>
  <si>
    <t>Verbrauch in Päckchen</t>
  </si>
  <si>
    <t>8 Kartons à 20 Päckchen</t>
  </si>
  <si>
    <t>2 Kartons à 20 Päckchen</t>
  </si>
  <si>
    <t>Mindestbestand für 2 Wochen</t>
  </si>
  <si>
    <t>Anzahl 
Päckchen</t>
  </si>
  <si>
    <t>Preis pro 
Mengeneinheit</t>
  </si>
  <si>
    <t>Angebot</t>
  </si>
  <si>
    <t>Anzahl
Mengeneinheiten</t>
  </si>
  <si>
    <t>Besucherzahlen</t>
  </si>
  <si>
    <t>Runden auf volle Hunderter</t>
  </si>
  <si>
    <t>Jahr</t>
  </si>
  <si>
    <t>Besucher</t>
  </si>
  <si>
    <t>Vorlagenentwicklung Fa. Wohnbau GmbH</t>
  </si>
  <si>
    <t>AE</t>
  </si>
  <si>
    <t>Roman</t>
  </si>
  <si>
    <t>Huber</t>
  </si>
  <si>
    <t>Kunther</t>
  </si>
  <si>
    <t xml:space="preserve">Auszahlung </t>
  </si>
  <si>
    <t>Ø pro Jahr</t>
  </si>
  <si>
    <t>Runden auf volle Zehntausend</t>
  </si>
  <si>
    <t>Tätigkeit</t>
  </si>
  <si>
    <t>Durchschnittliche Besucherzahlen pro Tag und pro Jahr ermitteln und runden</t>
  </si>
  <si>
    <t>Bestellung von Spezialschrauben optimieren mit AUFRUNDEN und OBERGRENZE</t>
  </si>
  <si>
    <t>Bedarf</t>
  </si>
  <si>
    <t>Bedarfsmenge</t>
  </si>
  <si>
    <t>Päckchen pro Mengeneinheit</t>
  </si>
  <si>
    <t>Bestellung
Anzahl Päckchen</t>
  </si>
  <si>
    <t>Gebühr pro
angef.  Stunde:</t>
  </si>
  <si>
    <t>Mindestbestandsicherung und Bestelloptimierung mit RUNDEN, VRUNDEN und UNTERGRENZE</t>
  </si>
  <si>
    <t>Den Mindestbestand ermitteln</t>
  </si>
  <si>
    <t>Den Bestellungvorgang hinsichtlich Kosten und Mengen optimieren</t>
  </si>
  <si>
    <t>Preis pro
 1.000 Blatt</t>
  </si>
  <si>
    <t>Arbeitszeit gerundet</t>
  </si>
  <si>
    <t>Tennisplatzabrechnung im Hotel in vollen Stunden</t>
  </si>
  <si>
    <t>Projektzeiten abrechnen im Viertelstundentakt mit Aufrunden</t>
  </si>
  <si>
    <t>Gebührenrechnungen in vollen Beträgen mit UNTERGRENZE und ABRUNDEN</t>
  </si>
  <si>
    <t>Arbeitsentgelt runden mit VRUNDEN</t>
  </si>
  <si>
    <t>Industrie-
stunden</t>
  </si>
  <si>
    <t>Angefangene
Stunden</t>
  </si>
  <si>
    <t>Zimmer</t>
  </si>
  <si>
    <t>Abzurechnende
 Arbeitszeit</t>
  </si>
  <si>
    <t>Gebühren abgerundet
volle 10er</t>
  </si>
  <si>
    <t>Gebühren abgerundet
volle 50er</t>
  </si>
  <si>
    <t>IRWAZ_Entgelt (35 Stunden/Woche):</t>
  </si>
  <si>
    <t>Arbeitszeitabrechnung im Minutentakt</t>
  </si>
  <si>
    <t>Mindestbestand ermitteln mit RUNDEN</t>
  </si>
  <si>
    <t>Runden auf volle Hundert oder Zehntausend mit RUNDEN</t>
  </si>
  <si>
    <t>Bestellungen optimieren mit AUFRUNDEN und OBERGRENZE</t>
  </si>
  <si>
    <t>Bestelloptimierung durch Kombination von Rundungsfunktionen</t>
  </si>
  <si>
    <t>Auf volle Stunden runden mit AUFRUNDEN</t>
  </si>
  <si>
    <t>Auf Viertelstunden runden mit AUFRUNDEN</t>
  </si>
  <si>
    <t>Auf volle Minuten runden mit VRUNDEN</t>
  </si>
  <si>
    <t>Gebühren auf volle Euro runden mit ABRUNDEN und UNTERGRENZE</t>
  </si>
  <si>
    <t>Arbeitsentgelt auf 50 Cent runden mit VRUNDEN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</si>
</sst>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quot;"/>
    <numFmt numFmtId="165" formatCode="#,##0.0"/>
  </numFmts>
  <fonts count="14"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2"/>
      <color theme="1"/>
      <name val="Calibri"/>
      <family val="2"/>
      <scheme val="minor"/>
    </font>
    <font>
      <b/>
      <sz val="11"/>
      <color theme="6" tint="-0.249977111117893"/>
      <name val="Calibri"/>
      <family val="2"/>
      <scheme val="minor"/>
    </font>
    <font>
      <b/>
      <sz val="13"/>
      <color theme="1"/>
      <name val="Calibri"/>
      <family val="2"/>
      <scheme val="minor"/>
    </font>
    <font>
      <b/>
      <sz val="11"/>
      <color theme="0"/>
      <name val="Calibri"/>
      <family val="2"/>
      <scheme val="minor"/>
    </font>
    <font>
      <b/>
      <sz val="11"/>
      <color theme="6"/>
      <name val="Calibri"/>
      <family val="2"/>
      <scheme val="minor"/>
    </font>
    <font>
      <b/>
      <sz val="14"/>
      <color theme="7" tint="-0.249977111117893"/>
      <name val="Calibri"/>
      <family val="2"/>
      <scheme val="minor"/>
    </font>
    <font>
      <b/>
      <sz val="12"/>
      <color theme="6"/>
      <name val="Calibri"/>
      <family val="2"/>
      <scheme val="minor"/>
    </font>
    <font>
      <b/>
      <sz val="12"/>
      <color theme="1" tint="0.34998626667073579"/>
      <name val="Calibri"/>
      <family val="2"/>
      <scheme val="minor"/>
    </font>
    <font>
      <sz val="14"/>
      <color theme="7" tint="-0.249977111117893"/>
      <name val="Calibri"/>
      <family val="2"/>
      <scheme val="minor"/>
    </font>
    <font>
      <sz val="18"/>
      <color theme="1"/>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0" tint="-0.14999847407452621"/>
        <bgColor theme="0" tint="-0.14999847407452621"/>
      </patternFill>
    </fill>
    <fill>
      <patternFill patternType="solid">
        <fgColor theme="7"/>
        <bgColor indexed="64"/>
      </patternFill>
    </fill>
    <fill>
      <patternFill patternType="solid">
        <fgColor theme="7" tint="0.79998168889431442"/>
        <bgColor indexed="64"/>
      </patternFill>
    </fill>
  </fills>
  <borders count="12">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style="thin">
        <color theme="1"/>
      </top>
      <bottom/>
      <diagonal/>
    </border>
    <border>
      <left style="thin">
        <color theme="0" tint="-0.499984740745262"/>
      </left>
      <right style="thin">
        <color theme="0"/>
      </right>
      <top style="thin">
        <color theme="0" tint="-0.499984740745262"/>
      </top>
      <bottom/>
      <diagonal/>
    </border>
    <border>
      <left style="thin">
        <color theme="0"/>
      </left>
      <right style="thin">
        <color theme="0" tint="-0.499984740745262"/>
      </right>
      <top style="thin">
        <color theme="0" tint="-0.499984740745262"/>
      </top>
      <bottom/>
      <diagonal/>
    </border>
    <border>
      <left style="thin">
        <color theme="0" tint="-0.499984740745262"/>
      </left>
      <right style="thin">
        <color theme="0"/>
      </right>
      <top/>
      <bottom/>
      <diagonal/>
    </border>
    <border>
      <left style="thin">
        <color theme="0"/>
      </left>
      <right style="thin">
        <color theme="0" tint="-0.499984740745262"/>
      </right>
      <top/>
      <bottom/>
      <diagonal/>
    </border>
    <border>
      <left style="thin">
        <color theme="0" tint="-0.499984740745262"/>
      </left>
      <right style="thin">
        <color theme="0"/>
      </right>
      <top/>
      <bottom style="thin">
        <color theme="0" tint="-0.499984740745262"/>
      </bottom>
      <diagonal/>
    </border>
    <border>
      <left/>
      <right/>
      <top/>
      <bottom style="thin">
        <color theme="0" tint="-0.499984740745262"/>
      </bottom>
      <diagonal/>
    </border>
  </borders>
  <cellStyleXfs count="1">
    <xf numFmtId="0" fontId="0" fillId="0" borderId="0"/>
  </cellStyleXfs>
  <cellXfs count="139">
    <xf numFmtId="0" fontId="0" fillId="0" borderId="0" xfId="0"/>
    <xf numFmtId="0" fontId="1" fillId="0" borderId="0" xfId="0" applyFont="1"/>
    <xf numFmtId="14" fontId="0" fillId="0" borderId="0" xfId="0" applyNumberFormat="1"/>
    <xf numFmtId="20" fontId="0" fillId="0" borderId="0" xfId="0" applyNumberFormat="1"/>
    <xf numFmtId="0" fontId="3" fillId="0" borderId="0" xfId="0" applyFont="1"/>
    <xf numFmtId="0" fontId="0" fillId="0" borderId="0" xfId="0" applyFont="1"/>
    <xf numFmtId="0" fontId="2" fillId="0" borderId="0" xfId="0" applyFont="1"/>
    <xf numFmtId="164" fontId="0" fillId="0" borderId="0" xfId="0" applyNumberFormat="1"/>
    <xf numFmtId="49" fontId="0" fillId="0" borderId="0" xfId="0" applyNumberFormat="1"/>
    <xf numFmtId="0" fontId="2" fillId="0" borderId="0" xfId="0" applyFont="1"/>
    <xf numFmtId="0" fontId="0" fillId="0" borderId="0" xfId="0"/>
    <xf numFmtId="0" fontId="0" fillId="0" borderId="0" xfId="0"/>
    <xf numFmtId="0" fontId="3" fillId="0" borderId="0" xfId="0" applyFont="1"/>
    <xf numFmtId="0" fontId="0" fillId="0" borderId="0" xfId="0" applyFont="1"/>
    <xf numFmtId="0" fontId="0" fillId="0" borderId="0" xfId="0" applyNumberFormat="1"/>
    <xf numFmtId="0" fontId="0" fillId="0" borderId="0" xfId="0" applyAlignment="1">
      <alignment horizontal="right"/>
    </xf>
    <xf numFmtId="0" fontId="0" fillId="0" borderId="0" xfId="0" applyAlignment="1">
      <alignment horizontal="left" indent="1"/>
    </xf>
    <xf numFmtId="0" fontId="1" fillId="0" borderId="0" xfId="0" applyFont="1" applyAlignment="1">
      <alignment horizontal="left" indent="1"/>
    </xf>
    <xf numFmtId="0" fontId="1" fillId="0" borderId="0" xfId="0" applyFont="1" applyAlignment="1">
      <alignment horizontal="right" indent="1"/>
    </xf>
    <xf numFmtId="0" fontId="0" fillId="0" borderId="0" xfId="0"/>
    <xf numFmtId="0" fontId="0" fillId="0" borderId="0" xfId="0"/>
    <xf numFmtId="0" fontId="0" fillId="0" borderId="0" xfId="0"/>
    <xf numFmtId="0" fontId="2" fillId="0" borderId="0" xfId="0" applyFont="1" applyAlignment="1"/>
    <xf numFmtId="0" fontId="0" fillId="0" borderId="0" xfId="0" applyBorder="1"/>
    <xf numFmtId="0" fontId="4" fillId="0" borderId="0" xfId="0" applyFont="1"/>
    <xf numFmtId="0" fontId="6" fillId="0" borderId="0" xfId="0" applyFont="1"/>
    <xf numFmtId="164" fontId="5" fillId="0" borderId="0" xfId="0" applyNumberFormat="1" applyFont="1" applyAlignment="1">
      <alignment horizontal="right" indent="1"/>
    </xf>
    <xf numFmtId="0" fontId="1" fillId="0" borderId="2" xfId="0" applyFont="1" applyBorder="1" applyAlignment="1">
      <alignment horizontal="right" indent="1"/>
    </xf>
    <xf numFmtId="0" fontId="0" fillId="0" borderId="3" xfId="0" applyBorder="1" applyAlignment="1">
      <alignment horizontal="left" indent="1"/>
    </xf>
    <xf numFmtId="0" fontId="0" fillId="0" borderId="3" xfId="0" applyBorder="1" applyAlignment="1">
      <alignment horizontal="right" indent="1"/>
    </xf>
    <xf numFmtId="1" fontId="0" fillId="0" borderId="3" xfId="0" applyNumberFormat="1" applyFont="1" applyBorder="1" applyAlignment="1">
      <alignment horizontal="right" indent="1"/>
    </xf>
    <xf numFmtId="0" fontId="1" fillId="0" borderId="3" xfId="0" applyFont="1" applyBorder="1" applyAlignment="1">
      <alignment horizontal="right" indent="1"/>
    </xf>
    <xf numFmtId="0" fontId="7" fillId="4" borderId="3" xfId="0" applyFont="1" applyFill="1" applyBorder="1" applyAlignment="1">
      <alignment horizontal="right" indent="1"/>
    </xf>
    <xf numFmtId="0" fontId="0" fillId="0" borderId="4" xfId="0" applyBorder="1" applyAlignment="1">
      <alignment horizontal="left" indent="1"/>
    </xf>
    <xf numFmtId="0" fontId="0" fillId="0" borderId="1" xfId="0" applyBorder="1" applyAlignment="1">
      <alignment horizontal="left" indent="1"/>
    </xf>
    <xf numFmtId="0" fontId="1" fillId="0" borderId="1" xfId="0" applyFont="1" applyBorder="1" applyAlignment="1">
      <alignment horizontal="right" indent="1"/>
    </xf>
    <xf numFmtId="0" fontId="0" fillId="2" borderId="3" xfId="0" applyFill="1" applyBorder="1" applyAlignment="1">
      <alignment horizontal="left" indent="1"/>
    </xf>
    <xf numFmtId="0" fontId="0" fillId="2" borderId="3" xfId="0" applyFill="1" applyBorder="1" applyAlignment="1">
      <alignment horizontal="right" indent="1"/>
    </xf>
    <xf numFmtId="164" fontId="0" fillId="2" borderId="3" xfId="0" applyNumberFormat="1" applyFill="1" applyBorder="1" applyAlignment="1">
      <alignment horizontal="right" indent="1"/>
    </xf>
    <xf numFmtId="0" fontId="0" fillId="2" borderId="4" xfId="0" applyFill="1" applyBorder="1" applyAlignment="1">
      <alignment horizontal="left" indent="1"/>
    </xf>
    <xf numFmtId="0" fontId="0" fillId="2" borderId="4" xfId="0" applyFill="1" applyBorder="1" applyAlignment="1">
      <alignment horizontal="right" indent="1"/>
    </xf>
    <xf numFmtId="164" fontId="0" fillId="2" borderId="4" xfId="0" applyNumberFormat="1" applyFill="1" applyBorder="1" applyAlignment="1">
      <alignment horizontal="right" indent="1"/>
    </xf>
    <xf numFmtId="0" fontId="0" fillId="0" borderId="0" xfId="0" applyFill="1" applyBorder="1" applyAlignment="1">
      <alignment horizontal="left" indent="1"/>
    </xf>
    <xf numFmtId="0" fontId="0" fillId="0" borderId="0" xfId="0" applyFill="1" applyBorder="1" applyAlignment="1">
      <alignment horizontal="right" indent="1"/>
    </xf>
    <xf numFmtId="164" fontId="0" fillId="0" borderId="0" xfId="0" applyNumberFormat="1" applyFill="1" applyBorder="1" applyAlignment="1">
      <alignment horizontal="right" indent="1"/>
    </xf>
    <xf numFmtId="0" fontId="1" fillId="2" borderId="1" xfId="0" applyFont="1" applyFill="1" applyBorder="1" applyAlignment="1">
      <alignment horizontal="left" indent="1"/>
    </xf>
    <xf numFmtId="0" fontId="1" fillId="2" borderId="1" xfId="0" applyFont="1" applyFill="1" applyBorder="1" applyAlignment="1">
      <alignment horizontal="right" wrapText="1" indent="1"/>
    </xf>
    <xf numFmtId="0" fontId="1" fillId="0" borderId="2" xfId="0" applyFont="1" applyBorder="1" applyAlignment="1">
      <alignment horizontal="left" indent="1"/>
    </xf>
    <xf numFmtId="0" fontId="0" fillId="0" borderId="3" xfId="0" applyFill="1" applyBorder="1" applyAlignment="1">
      <alignment horizontal="right" indent="1"/>
    </xf>
    <xf numFmtId="164" fontId="0" fillId="0" borderId="3" xfId="0" applyNumberFormat="1" applyBorder="1" applyAlignment="1">
      <alignment horizontal="right" indent="1"/>
    </xf>
    <xf numFmtId="0" fontId="1" fillId="0" borderId="4" xfId="0" applyFont="1" applyBorder="1" applyAlignment="1">
      <alignment horizontal="left" indent="1"/>
    </xf>
    <xf numFmtId="0" fontId="0" fillId="0" borderId="4" xfId="0" applyBorder="1"/>
    <xf numFmtId="0" fontId="1" fillId="0" borderId="4" xfId="0" applyFont="1" applyBorder="1" applyAlignment="1">
      <alignment horizontal="right" indent="1"/>
    </xf>
    <xf numFmtId="164" fontId="1" fillId="0" borderId="4" xfId="0" applyNumberFormat="1" applyFont="1" applyBorder="1" applyAlignment="1">
      <alignment horizontal="right" indent="1"/>
    </xf>
    <xf numFmtId="0" fontId="1" fillId="0" borderId="1" xfId="0" applyFont="1" applyBorder="1" applyAlignment="1">
      <alignment horizontal="left" indent="1"/>
    </xf>
    <xf numFmtId="0" fontId="1" fillId="0" borderId="1" xfId="0" applyFont="1" applyBorder="1" applyAlignment="1">
      <alignment horizontal="right" wrapText="1" indent="1"/>
    </xf>
    <xf numFmtId="0" fontId="0" fillId="0" borderId="4" xfId="0" applyBorder="1" applyAlignment="1">
      <alignment horizontal="right" indent="1"/>
    </xf>
    <xf numFmtId="0" fontId="7" fillId="4" borderId="4" xfId="0" applyFont="1" applyFill="1" applyBorder="1" applyAlignment="1">
      <alignment horizontal="right" indent="1"/>
    </xf>
    <xf numFmtId="0" fontId="0" fillId="0" borderId="4" xfId="0" applyFill="1" applyBorder="1" applyAlignment="1">
      <alignment horizontal="right" indent="1"/>
    </xf>
    <xf numFmtId="164" fontId="0" fillId="0" borderId="4" xfId="0" applyNumberFormat="1" applyBorder="1" applyAlignment="1">
      <alignment horizontal="right" indent="1"/>
    </xf>
    <xf numFmtId="0" fontId="0" fillId="3" borderId="5" xfId="0" applyFont="1" applyFill="1" applyBorder="1" applyAlignment="1">
      <alignment horizontal="left" indent="1"/>
    </xf>
    <xf numFmtId="3" fontId="0" fillId="3" borderId="5" xfId="0" applyNumberFormat="1" applyFont="1" applyFill="1" applyBorder="1" applyAlignment="1">
      <alignment horizontal="right" indent="1"/>
    </xf>
    <xf numFmtId="0" fontId="0" fillId="0" borderId="3" xfId="0" applyFont="1" applyBorder="1" applyAlignment="1">
      <alignment horizontal="left" indent="1"/>
    </xf>
    <xf numFmtId="3" fontId="0" fillId="0" borderId="3" xfId="0" applyNumberFormat="1" applyFont="1" applyBorder="1" applyAlignment="1">
      <alignment horizontal="right" indent="1"/>
    </xf>
    <xf numFmtId="0" fontId="0" fillId="3" borderId="3" xfId="0" applyFont="1" applyFill="1" applyBorder="1" applyAlignment="1">
      <alignment horizontal="left" indent="1"/>
    </xf>
    <xf numFmtId="3" fontId="0" fillId="3" borderId="3" xfId="0" applyNumberFormat="1" applyFont="1" applyFill="1" applyBorder="1" applyAlignment="1">
      <alignment horizontal="right" indent="1"/>
    </xf>
    <xf numFmtId="165" fontId="0" fillId="0" borderId="3" xfId="0" applyNumberFormat="1" applyBorder="1" applyAlignment="1">
      <alignment horizontal="right" indent="1"/>
    </xf>
    <xf numFmtId="3" fontId="7" fillId="4" borderId="4" xfId="0" applyNumberFormat="1" applyFont="1" applyFill="1" applyBorder="1" applyAlignment="1">
      <alignment horizontal="right" indent="1"/>
    </xf>
    <xf numFmtId="0" fontId="0" fillId="0" borderId="4" xfId="0" applyFont="1" applyBorder="1" applyAlignment="1">
      <alignment horizontal="left" indent="1"/>
    </xf>
    <xf numFmtId="3" fontId="0" fillId="0" borderId="4" xfId="0" applyNumberFormat="1" applyFont="1" applyBorder="1" applyAlignment="1">
      <alignment horizontal="right" indent="1"/>
    </xf>
    <xf numFmtId="0" fontId="0" fillId="2" borderId="3" xfId="0" applyFill="1" applyBorder="1" applyAlignment="1">
      <alignment horizontal="right" indent="4"/>
    </xf>
    <xf numFmtId="0" fontId="0" fillId="2" borderId="4" xfId="0" applyFill="1" applyBorder="1" applyAlignment="1">
      <alignment horizontal="right" indent="4"/>
    </xf>
    <xf numFmtId="0" fontId="1" fillId="2" borderId="1" xfId="0" applyFont="1" applyFill="1" applyBorder="1" applyAlignment="1">
      <alignment horizontal="center"/>
    </xf>
    <xf numFmtId="0" fontId="0" fillId="0" borderId="2" xfId="0" applyBorder="1"/>
    <xf numFmtId="14" fontId="0" fillId="0" borderId="2" xfId="0" applyNumberFormat="1" applyBorder="1"/>
    <xf numFmtId="0" fontId="0" fillId="0" borderId="2" xfId="0" applyBorder="1" applyAlignment="1">
      <alignment horizontal="right" indent="1"/>
    </xf>
    <xf numFmtId="14" fontId="0" fillId="0" borderId="3" xfId="0" applyNumberFormat="1" applyBorder="1" applyAlignment="1">
      <alignment horizontal="center"/>
    </xf>
    <xf numFmtId="0" fontId="0" fillId="0" borderId="3" xfId="0" applyBorder="1" applyAlignment="1">
      <alignment horizontal="right" indent="3"/>
    </xf>
    <xf numFmtId="0" fontId="0" fillId="0" borderId="3" xfId="0" applyBorder="1" applyAlignment="1">
      <alignment horizontal="right" indent="5"/>
    </xf>
    <xf numFmtId="14" fontId="0" fillId="0" borderId="4" xfId="0" applyNumberFormat="1" applyBorder="1" applyAlignment="1">
      <alignment horizontal="center"/>
    </xf>
    <xf numFmtId="0" fontId="0" fillId="0" borderId="4" xfId="0" applyBorder="1" applyAlignment="1">
      <alignment horizontal="right" indent="3"/>
    </xf>
    <xf numFmtId="0" fontId="0" fillId="0" borderId="4" xfId="0" applyBorder="1" applyAlignment="1">
      <alignment horizontal="right" indent="5"/>
    </xf>
    <xf numFmtId="14" fontId="1" fillId="0" borderId="4" xfId="0" applyNumberFormat="1" applyFont="1" applyBorder="1" applyAlignment="1">
      <alignment horizontal="left" indent="1"/>
    </xf>
    <xf numFmtId="0" fontId="1" fillId="0" borderId="4" xfId="0" applyFont="1" applyBorder="1" applyAlignment="1">
      <alignment horizontal="center"/>
    </xf>
    <xf numFmtId="0" fontId="7" fillId="4" borderId="6" xfId="0" applyFont="1" applyFill="1" applyBorder="1" applyAlignment="1">
      <alignment horizontal="right" indent="4"/>
    </xf>
    <xf numFmtId="0" fontId="7" fillId="4" borderId="7" xfId="0" applyFont="1" applyFill="1" applyBorder="1" applyAlignment="1">
      <alignment horizontal="right" indent="4"/>
    </xf>
    <xf numFmtId="0" fontId="7" fillId="4" borderId="8" xfId="0" applyFont="1" applyFill="1" applyBorder="1" applyAlignment="1">
      <alignment horizontal="right" indent="4"/>
    </xf>
    <xf numFmtId="0" fontId="7" fillId="4" borderId="9" xfId="0" applyFont="1" applyFill="1" applyBorder="1" applyAlignment="1">
      <alignment horizontal="right" indent="4"/>
    </xf>
    <xf numFmtId="0" fontId="7" fillId="4" borderId="10" xfId="0" applyFont="1" applyFill="1" applyBorder="1" applyAlignment="1">
      <alignment horizontal="right" indent="4"/>
    </xf>
    <xf numFmtId="14" fontId="0" fillId="0" borderId="3" xfId="0" applyNumberFormat="1" applyBorder="1" applyAlignment="1">
      <alignment horizontal="left" indent="1"/>
    </xf>
    <xf numFmtId="20" fontId="0" fillId="0" borderId="3" xfId="0" applyNumberFormat="1" applyBorder="1" applyAlignment="1">
      <alignment horizontal="left" indent="1"/>
    </xf>
    <xf numFmtId="2" fontId="0" fillId="0" borderId="3" xfId="0" applyNumberFormat="1" applyBorder="1" applyAlignment="1">
      <alignment horizontal="right" indent="1"/>
    </xf>
    <xf numFmtId="14" fontId="0" fillId="0" borderId="4" xfId="0" applyNumberFormat="1" applyBorder="1" applyAlignment="1">
      <alignment horizontal="left" indent="1"/>
    </xf>
    <xf numFmtId="20" fontId="0" fillId="0" borderId="4" xfId="0" applyNumberFormat="1" applyBorder="1" applyAlignment="1">
      <alignment horizontal="left" indent="1"/>
    </xf>
    <xf numFmtId="2" fontId="0" fillId="0" borderId="4" xfId="0" applyNumberFormat="1" applyBorder="1" applyAlignment="1">
      <alignment horizontal="right" indent="1"/>
    </xf>
    <xf numFmtId="0" fontId="8" fillId="0" borderId="0" xfId="0" applyFont="1" applyAlignment="1">
      <alignment horizontal="left" wrapText="1" indent="1"/>
    </xf>
    <xf numFmtId="164" fontId="8" fillId="0" borderId="0" xfId="0" applyNumberFormat="1" applyFont="1"/>
    <xf numFmtId="0" fontId="9" fillId="0" borderId="0" xfId="0" applyFont="1" applyAlignment="1"/>
    <xf numFmtId="0" fontId="9" fillId="0" borderId="0" xfId="0" applyFont="1" applyAlignment="1">
      <alignment horizontal="left" indent="1"/>
    </xf>
    <xf numFmtId="20" fontId="0" fillId="0" borderId="3" xfId="0" applyNumberFormat="1" applyBorder="1" applyAlignment="1">
      <alignment horizontal="center"/>
    </xf>
    <xf numFmtId="1" fontId="0" fillId="0" borderId="3" xfId="0" applyNumberFormat="1" applyBorder="1" applyAlignment="1">
      <alignment horizontal="right" indent="1"/>
    </xf>
    <xf numFmtId="20" fontId="0" fillId="0" borderId="4" xfId="0" applyNumberFormat="1" applyBorder="1" applyAlignment="1">
      <alignment horizontal="center"/>
    </xf>
    <xf numFmtId="1" fontId="0" fillId="0" borderId="4" xfId="0" applyNumberFormat="1" applyBorder="1" applyAlignment="1">
      <alignment horizontal="right" indent="1"/>
    </xf>
    <xf numFmtId="0" fontId="1" fillId="0" borderId="1" xfId="0" applyFont="1" applyBorder="1" applyAlignment="1">
      <alignment horizontal="center"/>
    </xf>
    <xf numFmtId="0" fontId="1" fillId="0" borderId="1" xfId="0" applyFont="1" applyBorder="1" applyAlignment="1">
      <alignment horizontal="center" wrapText="1"/>
    </xf>
    <xf numFmtId="20" fontId="7" fillId="4" borderId="3" xfId="0" applyNumberFormat="1" applyFont="1" applyFill="1" applyBorder="1" applyAlignment="1">
      <alignment horizontal="center"/>
    </xf>
    <xf numFmtId="20" fontId="7" fillId="4" borderId="4" xfId="0" applyNumberFormat="1" applyFont="1" applyFill="1" applyBorder="1" applyAlignment="1">
      <alignment horizontal="center"/>
    </xf>
    <xf numFmtId="21" fontId="0" fillId="0" borderId="3" xfId="0" applyNumberFormat="1" applyBorder="1" applyAlignment="1">
      <alignment horizontal="center"/>
    </xf>
    <xf numFmtId="21" fontId="0" fillId="0" borderId="4" xfId="0" applyNumberFormat="1" applyBorder="1" applyAlignment="1">
      <alignment horizontal="center"/>
    </xf>
    <xf numFmtId="21" fontId="7" fillId="4" borderId="3" xfId="0" applyNumberFormat="1" applyFont="1" applyFill="1" applyBorder="1" applyAlignment="1">
      <alignment horizontal="center"/>
    </xf>
    <xf numFmtId="21" fontId="7" fillId="4" borderId="4" xfId="0" applyNumberFormat="1" applyFont="1" applyFill="1" applyBorder="1" applyAlignment="1">
      <alignment horizontal="center"/>
    </xf>
    <xf numFmtId="0" fontId="8" fillId="0" borderId="4" xfId="0" applyFont="1" applyBorder="1" applyAlignment="1">
      <alignment horizontal="right" indent="1"/>
    </xf>
    <xf numFmtId="0" fontId="8" fillId="0" borderId="0" xfId="0" applyFont="1"/>
    <xf numFmtId="0" fontId="10" fillId="0" borderId="0" xfId="0" applyFont="1" applyAlignment="1">
      <alignment horizontal="left" indent="1"/>
    </xf>
    <xf numFmtId="164" fontId="7" fillId="4" borderId="3" xfId="0" applyNumberFormat="1" applyFont="1" applyFill="1" applyBorder="1" applyAlignment="1">
      <alignment horizontal="right" indent="1"/>
    </xf>
    <xf numFmtId="164" fontId="7" fillId="4" borderId="4" xfId="0" applyNumberFormat="1" applyFont="1" applyFill="1" applyBorder="1" applyAlignment="1">
      <alignment horizontal="right" indent="1"/>
    </xf>
    <xf numFmtId="1" fontId="7" fillId="4" borderId="3" xfId="0" applyNumberFormat="1" applyFont="1" applyFill="1" applyBorder="1" applyAlignment="1">
      <alignment horizontal="right" indent="1"/>
    </xf>
    <xf numFmtId="1" fontId="7" fillId="4" borderId="4" xfId="0" applyNumberFormat="1" applyFont="1" applyFill="1" applyBorder="1" applyAlignment="1">
      <alignment horizontal="right" indent="1"/>
    </xf>
    <xf numFmtId="0" fontId="8" fillId="0" borderId="2" xfId="0" applyFont="1" applyBorder="1" applyAlignment="1">
      <alignment horizontal="right" indent="1"/>
    </xf>
    <xf numFmtId="0" fontId="8" fillId="0" borderId="2" xfId="0" applyFont="1" applyBorder="1" applyAlignment="1">
      <alignment horizontal="left" indent="1"/>
    </xf>
    <xf numFmtId="2" fontId="0" fillId="0" borderId="3" xfId="0" applyNumberFormat="1" applyBorder="1" applyAlignment="1">
      <alignment horizontal="right" indent="4"/>
    </xf>
    <xf numFmtId="0" fontId="0" fillId="0" borderId="3" xfId="0" applyBorder="1" applyAlignment="1">
      <alignment horizontal="right" indent="4"/>
    </xf>
    <xf numFmtId="0" fontId="0" fillId="0" borderId="4" xfId="0" applyBorder="1" applyAlignment="1">
      <alignment horizontal="right" indent="4"/>
    </xf>
    <xf numFmtId="0" fontId="1" fillId="0" borderId="1" xfId="0" applyFont="1" applyBorder="1" applyAlignment="1">
      <alignment horizontal="right" indent="2"/>
    </xf>
    <xf numFmtId="164" fontId="0" fillId="0" borderId="3" xfId="0" applyNumberFormat="1" applyBorder="1" applyAlignment="1">
      <alignment horizontal="right" indent="2"/>
    </xf>
    <xf numFmtId="164" fontId="0" fillId="0" borderId="4" xfId="0" applyNumberFormat="1" applyBorder="1" applyAlignment="1">
      <alignment horizontal="right" indent="2"/>
    </xf>
    <xf numFmtId="164" fontId="7" fillId="4" borderId="3" xfId="0" applyNumberFormat="1" applyFont="1" applyFill="1" applyBorder="1" applyAlignment="1">
      <alignment horizontal="right" indent="2"/>
    </xf>
    <xf numFmtId="164" fontId="7" fillId="4" borderId="4" xfId="0" applyNumberFormat="1" applyFont="1" applyFill="1" applyBorder="1" applyAlignment="1">
      <alignment horizontal="right" indent="2"/>
    </xf>
    <xf numFmtId="0" fontId="0" fillId="5" borderId="0" xfId="0" applyFill="1"/>
    <xf numFmtId="0" fontId="12" fillId="5" borderId="0" xfId="0" applyFont="1" applyFill="1" applyAlignment="1">
      <alignment horizontal="left" vertical="center" indent="1"/>
    </xf>
    <xf numFmtId="0" fontId="0" fillId="5" borderId="0" xfId="0" applyFill="1" applyAlignment="1">
      <alignment horizontal="left" indent="1"/>
    </xf>
    <xf numFmtId="0" fontId="0" fillId="0" borderId="0" xfId="0" applyFill="1"/>
    <xf numFmtId="0" fontId="12" fillId="0" borderId="0" xfId="0" applyFont="1" applyFill="1" applyAlignment="1">
      <alignment horizontal="left" vertical="center" indent="1"/>
    </xf>
    <xf numFmtId="0" fontId="0" fillId="0" borderId="0" xfId="0" applyFill="1" applyAlignment="1">
      <alignment horizontal="left" indent="1"/>
    </xf>
    <xf numFmtId="0" fontId="13" fillId="0" borderId="0" xfId="0" applyFont="1"/>
    <xf numFmtId="0" fontId="9" fillId="0" borderId="0" xfId="0" applyFont="1" applyAlignment="1">
      <alignment horizontal="left" indent="1"/>
    </xf>
    <xf numFmtId="0" fontId="11" fillId="0" borderId="11" xfId="0" applyFont="1" applyBorder="1" applyAlignment="1">
      <alignment horizontal="left" vertical="center" indent="1"/>
    </xf>
    <xf numFmtId="0" fontId="2" fillId="0" borderId="0" xfId="0" applyFont="1"/>
    <xf numFmtId="0" fontId="0" fillId="0" borderId="0" xfId="0" applyAlignment="1">
      <alignment horizontal="left" inden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8" Type="http://schemas.openxmlformats.org/officeDocument/2006/relationships/hyperlink" Target="#'Geb&#252;hren auf volle Euro runden'!A1"/><Relationship Id="rId3" Type="http://schemas.openxmlformats.org/officeDocument/2006/relationships/hyperlink" Target="#'Bestellungen aufrunden'!A1"/><Relationship Id="rId7" Type="http://schemas.openxmlformats.org/officeDocument/2006/relationships/hyperlink" Target="#'Auf volle Minuten runden'!A1"/><Relationship Id="rId2" Type="http://schemas.openxmlformats.org/officeDocument/2006/relationships/hyperlink" Target="#'Besucherzahlen runden'!A1"/><Relationship Id="rId1" Type="http://schemas.openxmlformats.org/officeDocument/2006/relationships/hyperlink" Target="#'Mindestbestand runden'!A1"/><Relationship Id="rId6" Type="http://schemas.openxmlformats.org/officeDocument/2006/relationships/hyperlink" Target="#'Auf Viertelstunden runden'!A1"/><Relationship Id="rId5" Type="http://schemas.openxmlformats.org/officeDocument/2006/relationships/hyperlink" Target="#'Auf volle Stunden runden'!A1"/><Relationship Id="rId4" Type="http://schemas.openxmlformats.org/officeDocument/2006/relationships/hyperlink" Target="#'Mindestbestand runden'!A43"/><Relationship Id="rId9" Type="http://schemas.openxmlformats.org/officeDocument/2006/relationships/hyperlink" Target="#'Arbeitsentgelt auf 50 Ct runden'!A1"/></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2" Type="http://schemas.openxmlformats.org/officeDocument/2006/relationships/image" Target="../media/image9.png"/><Relationship Id="rId1" Type="http://schemas.openxmlformats.org/officeDocument/2006/relationships/image" Target="../media/image8.png"/></Relationships>
</file>

<file path=xl/drawings/_rels/drawing6.xml.rels><?xml version="1.0" encoding="UTF-8" standalone="yes"?>
<Relationships xmlns="http://schemas.openxmlformats.org/package/2006/relationships"><Relationship Id="rId2" Type="http://schemas.openxmlformats.org/officeDocument/2006/relationships/image" Target="../media/image11.png"/><Relationship Id="rId1" Type="http://schemas.openxmlformats.org/officeDocument/2006/relationships/image" Target="../media/image10.png"/></Relationships>
</file>

<file path=xl/drawings/_rels/drawing7.xml.rels><?xml version="1.0" encoding="UTF-8" standalone="yes"?>
<Relationships xmlns="http://schemas.openxmlformats.org/package/2006/relationships"><Relationship Id="rId1" Type="http://schemas.openxmlformats.org/officeDocument/2006/relationships/image" Target="../media/image12.png"/></Relationships>
</file>

<file path=xl/drawings/_rels/drawing8.xml.rels><?xml version="1.0" encoding="UTF-8" standalone="yes"?>
<Relationships xmlns="http://schemas.openxmlformats.org/package/2006/relationships"><Relationship Id="rId2" Type="http://schemas.openxmlformats.org/officeDocument/2006/relationships/image" Target="../media/image14.png"/><Relationship Id="rId1" Type="http://schemas.openxmlformats.org/officeDocument/2006/relationships/image" Target="../media/image13.png"/></Relationships>
</file>

<file path=xl/drawings/_rels/drawing9.xml.rels><?xml version="1.0" encoding="UTF-8" standalone="yes"?>
<Relationships xmlns="http://schemas.openxmlformats.org/package/2006/relationships"><Relationship Id="rId1" Type="http://schemas.openxmlformats.org/officeDocument/2006/relationships/image" Target="../media/image15.png"/></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0</xdr:colOff>
      <xdr:row>2</xdr:row>
      <xdr:rowOff>1473</xdr:rowOff>
    </xdr:to>
    <xdr:sp macro="" textlink="">
      <xdr:nvSpPr>
        <xdr:cNvPr id="2" name="Abgerundetes Rechteck 1"/>
        <xdr:cNvSpPr/>
      </xdr:nvSpPr>
      <xdr:spPr>
        <a:xfrm>
          <a:off x="181841" y="640773"/>
          <a:ext cx="311727" cy="313200"/>
        </a:xfrm>
        <a:prstGeom prst="roundRect">
          <a:avLst/>
        </a:prstGeom>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ctr"/>
          <a:r>
            <a:rPr lang="de-DE" sz="1400" b="1"/>
            <a:t>1</a:t>
          </a:r>
        </a:p>
      </xdr:txBody>
    </xdr:sp>
    <xdr:clientData/>
  </xdr:twoCellAnchor>
  <xdr:twoCellAnchor>
    <xdr:from>
      <xdr:col>1</xdr:col>
      <xdr:colOff>0</xdr:colOff>
      <xdr:row>3</xdr:row>
      <xdr:rowOff>0</xdr:rowOff>
    </xdr:from>
    <xdr:to>
      <xdr:col>2</xdr:col>
      <xdr:colOff>0</xdr:colOff>
      <xdr:row>4</xdr:row>
      <xdr:rowOff>1473</xdr:rowOff>
    </xdr:to>
    <xdr:sp macro="" textlink="">
      <xdr:nvSpPr>
        <xdr:cNvPr id="3" name="Abgerundetes Rechteck 2"/>
        <xdr:cNvSpPr/>
      </xdr:nvSpPr>
      <xdr:spPr>
        <a:xfrm>
          <a:off x="181841" y="1143000"/>
          <a:ext cx="311727" cy="313200"/>
        </a:xfrm>
        <a:prstGeom prst="roundRect">
          <a:avLst/>
        </a:prstGeom>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ctr"/>
          <a:r>
            <a:rPr lang="de-DE" sz="1400" b="1"/>
            <a:t>2</a:t>
          </a:r>
        </a:p>
      </xdr:txBody>
    </xdr:sp>
    <xdr:clientData/>
  </xdr:twoCellAnchor>
  <xdr:twoCellAnchor>
    <xdr:from>
      <xdr:col>1</xdr:col>
      <xdr:colOff>0</xdr:colOff>
      <xdr:row>5</xdr:row>
      <xdr:rowOff>0</xdr:rowOff>
    </xdr:from>
    <xdr:to>
      <xdr:col>2</xdr:col>
      <xdr:colOff>0</xdr:colOff>
      <xdr:row>6</xdr:row>
      <xdr:rowOff>1472</xdr:rowOff>
    </xdr:to>
    <xdr:sp macro="" textlink="">
      <xdr:nvSpPr>
        <xdr:cNvPr id="4" name="Abgerundetes Rechteck 3"/>
        <xdr:cNvSpPr/>
      </xdr:nvSpPr>
      <xdr:spPr>
        <a:xfrm>
          <a:off x="181841" y="1645227"/>
          <a:ext cx="311727" cy="313200"/>
        </a:xfrm>
        <a:prstGeom prst="roundRect">
          <a:avLst/>
        </a:prstGeom>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ctr"/>
          <a:r>
            <a:rPr lang="de-DE" sz="1400" b="1"/>
            <a:t>3</a:t>
          </a:r>
        </a:p>
      </xdr:txBody>
    </xdr:sp>
    <xdr:clientData/>
  </xdr:twoCellAnchor>
  <xdr:twoCellAnchor>
    <xdr:from>
      <xdr:col>1</xdr:col>
      <xdr:colOff>0</xdr:colOff>
      <xdr:row>6</xdr:row>
      <xdr:rowOff>190499</xdr:rowOff>
    </xdr:from>
    <xdr:to>
      <xdr:col>2</xdr:col>
      <xdr:colOff>0</xdr:colOff>
      <xdr:row>8</xdr:row>
      <xdr:rowOff>1472</xdr:rowOff>
    </xdr:to>
    <xdr:sp macro="" textlink="">
      <xdr:nvSpPr>
        <xdr:cNvPr id="5" name="Abgerundetes Rechteck 4"/>
        <xdr:cNvSpPr/>
      </xdr:nvSpPr>
      <xdr:spPr>
        <a:xfrm>
          <a:off x="181841" y="2147454"/>
          <a:ext cx="311727" cy="313200"/>
        </a:xfrm>
        <a:prstGeom prst="roundRect">
          <a:avLst/>
        </a:prstGeom>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ctr"/>
          <a:r>
            <a:rPr lang="de-DE" sz="1400" b="1"/>
            <a:t>4</a:t>
          </a:r>
        </a:p>
      </xdr:txBody>
    </xdr:sp>
    <xdr:clientData/>
  </xdr:twoCellAnchor>
  <xdr:twoCellAnchor>
    <xdr:from>
      <xdr:col>1</xdr:col>
      <xdr:colOff>0</xdr:colOff>
      <xdr:row>8</xdr:row>
      <xdr:rowOff>190499</xdr:rowOff>
    </xdr:from>
    <xdr:to>
      <xdr:col>2</xdr:col>
      <xdr:colOff>0</xdr:colOff>
      <xdr:row>10</xdr:row>
      <xdr:rowOff>1472</xdr:rowOff>
    </xdr:to>
    <xdr:sp macro="" textlink="">
      <xdr:nvSpPr>
        <xdr:cNvPr id="6" name="Abgerundetes Rechteck 5"/>
        <xdr:cNvSpPr/>
      </xdr:nvSpPr>
      <xdr:spPr>
        <a:xfrm>
          <a:off x="181841" y="2649681"/>
          <a:ext cx="311727" cy="313200"/>
        </a:xfrm>
        <a:prstGeom prst="roundRect">
          <a:avLst/>
        </a:prstGeom>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ctr"/>
          <a:r>
            <a:rPr lang="de-DE" sz="1400" b="1"/>
            <a:t>5</a:t>
          </a:r>
        </a:p>
      </xdr:txBody>
    </xdr:sp>
    <xdr:clientData/>
  </xdr:twoCellAnchor>
  <xdr:twoCellAnchor>
    <xdr:from>
      <xdr:col>1</xdr:col>
      <xdr:colOff>0</xdr:colOff>
      <xdr:row>10</xdr:row>
      <xdr:rowOff>190499</xdr:rowOff>
    </xdr:from>
    <xdr:to>
      <xdr:col>2</xdr:col>
      <xdr:colOff>0</xdr:colOff>
      <xdr:row>12</xdr:row>
      <xdr:rowOff>1472</xdr:rowOff>
    </xdr:to>
    <xdr:sp macro="" textlink="">
      <xdr:nvSpPr>
        <xdr:cNvPr id="7" name="Abgerundetes Rechteck 6"/>
        <xdr:cNvSpPr/>
      </xdr:nvSpPr>
      <xdr:spPr>
        <a:xfrm>
          <a:off x="181841" y="3151908"/>
          <a:ext cx="311727" cy="313200"/>
        </a:xfrm>
        <a:prstGeom prst="roundRect">
          <a:avLst/>
        </a:prstGeom>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ctr"/>
          <a:r>
            <a:rPr lang="de-DE" sz="1400" b="1"/>
            <a:t>6</a:t>
          </a:r>
        </a:p>
      </xdr:txBody>
    </xdr:sp>
    <xdr:clientData/>
  </xdr:twoCellAnchor>
  <xdr:twoCellAnchor>
    <xdr:from>
      <xdr:col>1</xdr:col>
      <xdr:colOff>0</xdr:colOff>
      <xdr:row>12</xdr:row>
      <xdr:rowOff>190499</xdr:rowOff>
    </xdr:from>
    <xdr:to>
      <xdr:col>2</xdr:col>
      <xdr:colOff>0</xdr:colOff>
      <xdr:row>14</xdr:row>
      <xdr:rowOff>1471</xdr:rowOff>
    </xdr:to>
    <xdr:sp macro="" textlink="">
      <xdr:nvSpPr>
        <xdr:cNvPr id="8" name="Abgerundetes Rechteck 7"/>
        <xdr:cNvSpPr/>
      </xdr:nvSpPr>
      <xdr:spPr>
        <a:xfrm>
          <a:off x="181841" y="3654135"/>
          <a:ext cx="311727" cy="313200"/>
        </a:xfrm>
        <a:prstGeom prst="roundRect">
          <a:avLst/>
        </a:prstGeom>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ctr"/>
          <a:r>
            <a:rPr lang="de-DE" sz="1400" b="1"/>
            <a:t>7</a:t>
          </a:r>
        </a:p>
      </xdr:txBody>
    </xdr:sp>
    <xdr:clientData/>
  </xdr:twoCellAnchor>
  <xdr:twoCellAnchor>
    <xdr:from>
      <xdr:col>1</xdr:col>
      <xdr:colOff>0</xdr:colOff>
      <xdr:row>14</xdr:row>
      <xdr:rowOff>190498</xdr:rowOff>
    </xdr:from>
    <xdr:to>
      <xdr:col>2</xdr:col>
      <xdr:colOff>0</xdr:colOff>
      <xdr:row>16</xdr:row>
      <xdr:rowOff>1471</xdr:rowOff>
    </xdr:to>
    <xdr:sp macro="" textlink="">
      <xdr:nvSpPr>
        <xdr:cNvPr id="9" name="Abgerundetes Rechteck 8"/>
        <xdr:cNvSpPr/>
      </xdr:nvSpPr>
      <xdr:spPr>
        <a:xfrm>
          <a:off x="181841" y="4156362"/>
          <a:ext cx="311727" cy="313200"/>
        </a:xfrm>
        <a:prstGeom prst="roundRect">
          <a:avLst/>
        </a:prstGeom>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ctr"/>
          <a:r>
            <a:rPr lang="de-DE" sz="1400" b="1"/>
            <a:t>8</a:t>
          </a:r>
        </a:p>
      </xdr:txBody>
    </xdr:sp>
    <xdr:clientData/>
  </xdr:twoCellAnchor>
  <xdr:twoCellAnchor>
    <xdr:from>
      <xdr:col>1</xdr:col>
      <xdr:colOff>0</xdr:colOff>
      <xdr:row>17</xdr:row>
      <xdr:rowOff>0</xdr:rowOff>
    </xdr:from>
    <xdr:to>
      <xdr:col>2</xdr:col>
      <xdr:colOff>0</xdr:colOff>
      <xdr:row>18</xdr:row>
      <xdr:rowOff>1473</xdr:rowOff>
    </xdr:to>
    <xdr:sp macro="" textlink="">
      <xdr:nvSpPr>
        <xdr:cNvPr id="10" name="Abgerundetes Rechteck 9"/>
        <xdr:cNvSpPr/>
      </xdr:nvSpPr>
      <xdr:spPr>
        <a:xfrm>
          <a:off x="181841" y="4658591"/>
          <a:ext cx="311727" cy="313200"/>
        </a:xfrm>
        <a:prstGeom prst="roundRect">
          <a:avLst/>
        </a:prstGeom>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ctr"/>
          <a:r>
            <a:rPr lang="de-DE" sz="1400" b="1"/>
            <a:t>9</a:t>
          </a:r>
        </a:p>
      </xdr:txBody>
    </xdr:sp>
    <xdr:clientData/>
  </xdr:twoCellAnchor>
  <xdr:twoCellAnchor>
    <xdr:from>
      <xdr:col>0</xdr:col>
      <xdr:colOff>180974</xdr:colOff>
      <xdr:row>0</xdr:row>
      <xdr:rowOff>95250</xdr:rowOff>
    </xdr:from>
    <xdr:to>
      <xdr:col>3</xdr:col>
      <xdr:colOff>109315</xdr:colOff>
      <xdr:row>0</xdr:row>
      <xdr:rowOff>466725</xdr:rowOff>
    </xdr:to>
    <xdr:sp macro="" textlink="">
      <xdr:nvSpPr>
        <xdr:cNvPr id="11" name="Abgerundetes Rechteck 10"/>
        <xdr:cNvSpPr/>
      </xdr:nvSpPr>
      <xdr:spPr>
        <a:xfrm>
          <a:off x="180974" y="95250"/>
          <a:ext cx="5652000" cy="371475"/>
        </a:xfrm>
        <a:prstGeom prst="roundRect">
          <a:avLst/>
        </a:prstGeom>
      </xdr:spPr>
      <xdr:style>
        <a:lnRef idx="1">
          <a:schemeClr val="accent4"/>
        </a:lnRef>
        <a:fillRef idx="3">
          <a:schemeClr val="accent4"/>
        </a:fillRef>
        <a:effectRef idx="2">
          <a:schemeClr val="accent4"/>
        </a:effectRef>
        <a:fontRef idx="minor">
          <a:schemeClr val="lt1"/>
        </a:fontRef>
      </xdr:style>
      <xdr:txBody>
        <a:bodyPr vertOverflow="clip" horzOverflow="clip" rtlCol="0" anchor="ctr" anchorCtr="0"/>
        <a:lstStyle/>
        <a:p>
          <a:pPr algn="l"/>
          <a:r>
            <a:rPr lang="de-DE" sz="1800" b="1"/>
            <a:t>Inhalt von Kapitel 7</a:t>
          </a:r>
        </a:p>
      </xdr:txBody>
    </xdr:sp>
    <xdr:clientData/>
  </xdr:twoCellAnchor>
  <xdr:twoCellAnchor>
    <xdr:from>
      <xdr:col>2</xdr:col>
      <xdr:colOff>66675</xdr:colOff>
      <xdr:row>1</xdr:row>
      <xdr:rowOff>0</xdr:rowOff>
    </xdr:from>
    <xdr:to>
      <xdr:col>3</xdr:col>
      <xdr:colOff>128584</xdr:colOff>
      <xdr:row>2</xdr:row>
      <xdr:rowOff>1473</xdr:rowOff>
    </xdr:to>
    <xdr:sp macro="" textlink="U2">
      <xdr:nvSpPr>
        <xdr:cNvPr id="12" name="Abgerundetes Rechteck 11">
          <a:hlinkClick xmlns:r="http://schemas.openxmlformats.org/officeDocument/2006/relationships" r:id="rId1" tooltip="Bitte klicken!"/>
        </xdr:cNvPr>
        <xdr:cNvSpPr/>
      </xdr:nvSpPr>
      <xdr:spPr>
        <a:xfrm>
          <a:off x="560243" y="640773"/>
          <a:ext cx="5292000" cy="313200"/>
        </a:xfrm>
        <a:prstGeom prst="roundRect">
          <a:avLst/>
        </a:prstGeom>
        <a:solidFill>
          <a:schemeClr val="accent4">
            <a:lumMod val="40000"/>
            <a:lumOff val="60000"/>
          </a:schemeClr>
        </a:solidFill>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fld id="{6CB3DAAA-B59A-4197-BB9C-94C53B5B4DFE}" type="TxLink">
            <a:rPr lang="de-DE" sz="1400" b="1">
              <a:solidFill>
                <a:schemeClr val="accent4">
                  <a:lumMod val="50000"/>
                </a:schemeClr>
              </a:solidFill>
            </a:rPr>
            <a:pPr algn="l"/>
            <a:t>Mindestbestand ermitteln mit RUNDEN</a:t>
          </a:fld>
          <a:endParaRPr lang="de-DE" sz="1400" b="1">
            <a:solidFill>
              <a:schemeClr val="accent4">
                <a:lumMod val="50000"/>
              </a:schemeClr>
            </a:solidFill>
          </a:endParaRPr>
        </a:p>
      </xdr:txBody>
    </xdr:sp>
    <xdr:clientData/>
  </xdr:twoCellAnchor>
  <xdr:twoCellAnchor>
    <xdr:from>
      <xdr:col>2</xdr:col>
      <xdr:colOff>66675</xdr:colOff>
      <xdr:row>3</xdr:row>
      <xdr:rowOff>0</xdr:rowOff>
    </xdr:from>
    <xdr:to>
      <xdr:col>3</xdr:col>
      <xdr:colOff>128584</xdr:colOff>
      <xdr:row>4</xdr:row>
      <xdr:rowOff>1473</xdr:rowOff>
    </xdr:to>
    <xdr:sp macro="" textlink="U4">
      <xdr:nvSpPr>
        <xdr:cNvPr id="13" name="Abgerundetes Rechteck 12">
          <a:hlinkClick xmlns:r="http://schemas.openxmlformats.org/officeDocument/2006/relationships" r:id="rId2" tooltip="Bitte klicken!"/>
        </xdr:cNvPr>
        <xdr:cNvSpPr/>
      </xdr:nvSpPr>
      <xdr:spPr>
        <a:xfrm>
          <a:off x="560243" y="1143000"/>
          <a:ext cx="5292000" cy="313200"/>
        </a:xfrm>
        <a:prstGeom prst="roundRect">
          <a:avLst/>
        </a:prstGeom>
        <a:solidFill>
          <a:schemeClr val="accent4">
            <a:lumMod val="40000"/>
            <a:lumOff val="60000"/>
          </a:schemeClr>
        </a:solidFill>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fld id="{33E96599-3898-4440-AA26-FC95158FB11E}" type="TxLink">
            <a:rPr lang="de-DE" sz="1400" b="1">
              <a:solidFill>
                <a:schemeClr val="accent4">
                  <a:lumMod val="50000"/>
                </a:schemeClr>
              </a:solidFill>
            </a:rPr>
            <a:pPr algn="l"/>
            <a:t>Runden auf volle Hundert oder Zehntausend mit RUNDEN</a:t>
          </a:fld>
          <a:endParaRPr lang="de-DE" sz="1400" b="1">
            <a:solidFill>
              <a:schemeClr val="accent4">
                <a:lumMod val="50000"/>
              </a:schemeClr>
            </a:solidFill>
          </a:endParaRPr>
        </a:p>
      </xdr:txBody>
    </xdr:sp>
    <xdr:clientData/>
  </xdr:twoCellAnchor>
  <xdr:twoCellAnchor>
    <xdr:from>
      <xdr:col>2</xdr:col>
      <xdr:colOff>66675</xdr:colOff>
      <xdr:row>5</xdr:row>
      <xdr:rowOff>0</xdr:rowOff>
    </xdr:from>
    <xdr:to>
      <xdr:col>3</xdr:col>
      <xdr:colOff>128584</xdr:colOff>
      <xdr:row>6</xdr:row>
      <xdr:rowOff>1472</xdr:rowOff>
    </xdr:to>
    <xdr:sp macro="" textlink="U6">
      <xdr:nvSpPr>
        <xdr:cNvPr id="14" name="Abgerundetes Rechteck 13">
          <a:hlinkClick xmlns:r="http://schemas.openxmlformats.org/officeDocument/2006/relationships" r:id="rId3" tooltip="Bitte klicken!"/>
        </xdr:cNvPr>
        <xdr:cNvSpPr/>
      </xdr:nvSpPr>
      <xdr:spPr>
        <a:xfrm>
          <a:off x="560243" y="1645227"/>
          <a:ext cx="5292000" cy="313200"/>
        </a:xfrm>
        <a:prstGeom prst="roundRect">
          <a:avLst/>
        </a:prstGeom>
        <a:solidFill>
          <a:schemeClr val="accent4">
            <a:lumMod val="40000"/>
            <a:lumOff val="60000"/>
          </a:schemeClr>
        </a:solidFill>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fld id="{8CEAB05F-F748-462E-B47F-A9DC47674FE4}" type="TxLink">
            <a:rPr lang="de-DE" sz="1400" b="1">
              <a:solidFill>
                <a:schemeClr val="accent4">
                  <a:lumMod val="50000"/>
                </a:schemeClr>
              </a:solidFill>
            </a:rPr>
            <a:pPr algn="l"/>
            <a:t>Bestellungen optimieren mit AUFRUNDEN und OBERGRENZE</a:t>
          </a:fld>
          <a:endParaRPr lang="de-DE" sz="1400" b="1">
            <a:solidFill>
              <a:schemeClr val="accent4">
                <a:lumMod val="50000"/>
              </a:schemeClr>
            </a:solidFill>
          </a:endParaRPr>
        </a:p>
      </xdr:txBody>
    </xdr:sp>
    <xdr:clientData/>
  </xdr:twoCellAnchor>
  <xdr:twoCellAnchor>
    <xdr:from>
      <xdr:col>2</xdr:col>
      <xdr:colOff>66675</xdr:colOff>
      <xdr:row>6</xdr:row>
      <xdr:rowOff>190499</xdr:rowOff>
    </xdr:from>
    <xdr:to>
      <xdr:col>3</xdr:col>
      <xdr:colOff>128584</xdr:colOff>
      <xdr:row>8</xdr:row>
      <xdr:rowOff>1472</xdr:rowOff>
    </xdr:to>
    <xdr:sp macro="" textlink="U8">
      <xdr:nvSpPr>
        <xdr:cNvPr id="15" name="Abgerundetes Rechteck 14">
          <a:hlinkClick xmlns:r="http://schemas.openxmlformats.org/officeDocument/2006/relationships" r:id="rId4" tooltip="Bitte klicken!"/>
        </xdr:cNvPr>
        <xdr:cNvSpPr/>
      </xdr:nvSpPr>
      <xdr:spPr>
        <a:xfrm>
          <a:off x="560243" y="2147454"/>
          <a:ext cx="5292000" cy="313200"/>
        </a:xfrm>
        <a:prstGeom prst="roundRect">
          <a:avLst/>
        </a:prstGeom>
        <a:solidFill>
          <a:schemeClr val="accent4">
            <a:lumMod val="40000"/>
            <a:lumOff val="60000"/>
          </a:schemeClr>
        </a:solidFill>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fld id="{6A3F6B89-16B8-476F-A533-F5AFF36092F8}" type="TxLink">
            <a:rPr lang="de-DE" sz="1400" b="1">
              <a:solidFill>
                <a:schemeClr val="accent4">
                  <a:lumMod val="50000"/>
                </a:schemeClr>
              </a:solidFill>
            </a:rPr>
            <a:pPr algn="l"/>
            <a:t>Bestelloptimierung durch Kombination von Rundungsfunktionen</a:t>
          </a:fld>
          <a:endParaRPr lang="de-DE" sz="1400" b="1">
            <a:solidFill>
              <a:schemeClr val="accent4">
                <a:lumMod val="50000"/>
              </a:schemeClr>
            </a:solidFill>
          </a:endParaRPr>
        </a:p>
      </xdr:txBody>
    </xdr:sp>
    <xdr:clientData/>
  </xdr:twoCellAnchor>
  <xdr:twoCellAnchor>
    <xdr:from>
      <xdr:col>2</xdr:col>
      <xdr:colOff>66675</xdr:colOff>
      <xdr:row>8</xdr:row>
      <xdr:rowOff>190499</xdr:rowOff>
    </xdr:from>
    <xdr:to>
      <xdr:col>3</xdr:col>
      <xdr:colOff>128584</xdr:colOff>
      <xdr:row>10</xdr:row>
      <xdr:rowOff>1472</xdr:rowOff>
    </xdr:to>
    <xdr:sp macro="" textlink="U10">
      <xdr:nvSpPr>
        <xdr:cNvPr id="16" name="Abgerundetes Rechteck 15">
          <a:hlinkClick xmlns:r="http://schemas.openxmlformats.org/officeDocument/2006/relationships" r:id="rId5" tooltip="Bitte klicken!"/>
        </xdr:cNvPr>
        <xdr:cNvSpPr/>
      </xdr:nvSpPr>
      <xdr:spPr>
        <a:xfrm>
          <a:off x="560243" y="2649681"/>
          <a:ext cx="5292000" cy="313200"/>
        </a:xfrm>
        <a:prstGeom prst="roundRect">
          <a:avLst/>
        </a:prstGeom>
        <a:solidFill>
          <a:schemeClr val="accent4">
            <a:lumMod val="40000"/>
            <a:lumOff val="60000"/>
          </a:schemeClr>
        </a:solidFill>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fld id="{A2FDEF69-D9AA-40BD-B13C-9EE98751D1D8}" type="TxLink">
            <a:rPr lang="de-DE" sz="1400" b="1">
              <a:solidFill>
                <a:schemeClr val="accent4">
                  <a:lumMod val="50000"/>
                </a:schemeClr>
              </a:solidFill>
            </a:rPr>
            <a:pPr algn="l"/>
            <a:t>Auf volle Stunden runden mit AUFRUNDEN</a:t>
          </a:fld>
          <a:endParaRPr lang="de-DE" sz="1400" b="1">
            <a:solidFill>
              <a:schemeClr val="accent4">
                <a:lumMod val="50000"/>
              </a:schemeClr>
            </a:solidFill>
          </a:endParaRPr>
        </a:p>
      </xdr:txBody>
    </xdr:sp>
    <xdr:clientData/>
  </xdr:twoCellAnchor>
  <xdr:twoCellAnchor>
    <xdr:from>
      <xdr:col>2</xdr:col>
      <xdr:colOff>66675</xdr:colOff>
      <xdr:row>10</xdr:row>
      <xdr:rowOff>190499</xdr:rowOff>
    </xdr:from>
    <xdr:to>
      <xdr:col>3</xdr:col>
      <xdr:colOff>128584</xdr:colOff>
      <xdr:row>12</xdr:row>
      <xdr:rowOff>1472</xdr:rowOff>
    </xdr:to>
    <xdr:sp macro="" textlink="U12">
      <xdr:nvSpPr>
        <xdr:cNvPr id="17" name="Abgerundetes Rechteck 16">
          <a:hlinkClick xmlns:r="http://schemas.openxmlformats.org/officeDocument/2006/relationships" r:id="rId6" tooltip="Bitte klicken!"/>
        </xdr:cNvPr>
        <xdr:cNvSpPr/>
      </xdr:nvSpPr>
      <xdr:spPr>
        <a:xfrm>
          <a:off x="560243" y="3151908"/>
          <a:ext cx="5292000" cy="313200"/>
        </a:xfrm>
        <a:prstGeom prst="roundRect">
          <a:avLst/>
        </a:prstGeom>
        <a:solidFill>
          <a:schemeClr val="accent4">
            <a:lumMod val="40000"/>
            <a:lumOff val="60000"/>
          </a:schemeClr>
        </a:solidFill>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fld id="{7B5EE577-46E9-4128-B4E2-159A317CAECF}" type="TxLink">
            <a:rPr lang="de-DE" sz="1400" b="1">
              <a:solidFill>
                <a:schemeClr val="accent4">
                  <a:lumMod val="50000"/>
                </a:schemeClr>
              </a:solidFill>
            </a:rPr>
            <a:pPr algn="l"/>
            <a:t>Auf Viertelstunden runden mit AUFRUNDEN</a:t>
          </a:fld>
          <a:endParaRPr lang="de-DE" sz="1400" b="1">
            <a:solidFill>
              <a:schemeClr val="accent4">
                <a:lumMod val="50000"/>
              </a:schemeClr>
            </a:solidFill>
          </a:endParaRPr>
        </a:p>
      </xdr:txBody>
    </xdr:sp>
    <xdr:clientData/>
  </xdr:twoCellAnchor>
  <xdr:twoCellAnchor>
    <xdr:from>
      <xdr:col>2</xdr:col>
      <xdr:colOff>66675</xdr:colOff>
      <xdr:row>12</xdr:row>
      <xdr:rowOff>190499</xdr:rowOff>
    </xdr:from>
    <xdr:to>
      <xdr:col>3</xdr:col>
      <xdr:colOff>128584</xdr:colOff>
      <xdr:row>14</xdr:row>
      <xdr:rowOff>1471</xdr:rowOff>
    </xdr:to>
    <xdr:sp macro="" textlink="U14">
      <xdr:nvSpPr>
        <xdr:cNvPr id="18" name="Abgerundetes Rechteck 17">
          <a:hlinkClick xmlns:r="http://schemas.openxmlformats.org/officeDocument/2006/relationships" r:id="rId7" tooltip="Bitte klicken!"/>
        </xdr:cNvPr>
        <xdr:cNvSpPr/>
      </xdr:nvSpPr>
      <xdr:spPr>
        <a:xfrm>
          <a:off x="560243" y="3654135"/>
          <a:ext cx="5292000" cy="313200"/>
        </a:xfrm>
        <a:prstGeom prst="roundRect">
          <a:avLst/>
        </a:prstGeom>
        <a:solidFill>
          <a:schemeClr val="accent4">
            <a:lumMod val="40000"/>
            <a:lumOff val="60000"/>
          </a:schemeClr>
        </a:solidFill>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fld id="{455388FC-6179-4C9A-BA73-70B1D9285225}" type="TxLink">
            <a:rPr lang="de-DE" sz="1400" b="1">
              <a:solidFill>
                <a:schemeClr val="accent4">
                  <a:lumMod val="50000"/>
                </a:schemeClr>
              </a:solidFill>
            </a:rPr>
            <a:pPr algn="l"/>
            <a:t>Auf volle Minuten runden mit VRUNDEN</a:t>
          </a:fld>
          <a:endParaRPr lang="de-DE" sz="1400" b="1">
            <a:solidFill>
              <a:schemeClr val="accent4">
                <a:lumMod val="50000"/>
              </a:schemeClr>
            </a:solidFill>
          </a:endParaRPr>
        </a:p>
      </xdr:txBody>
    </xdr:sp>
    <xdr:clientData/>
  </xdr:twoCellAnchor>
  <xdr:twoCellAnchor>
    <xdr:from>
      <xdr:col>2</xdr:col>
      <xdr:colOff>66675</xdr:colOff>
      <xdr:row>14</xdr:row>
      <xdr:rowOff>190498</xdr:rowOff>
    </xdr:from>
    <xdr:to>
      <xdr:col>3</xdr:col>
      <xdr:colOff>128584</xdr:colOff>
      <xdr:row>16</xdr:row>
      <xdr:rowOff>1471</xdr:rowOff>
    </xdr:to>
    <xdr:sp macro="" textlink="U16">
      <xdr:nvSpPr>
        <xdr:cNvPr id="19" name="Abgerundetes Rechteck 18">
          <a:hlinkClick xmlns:r="http://schemas.openxmlformats.org/officeDocument/2006/relationships" r:id="rId8" tooltip="Bitte klicken!"/>
        </xdr:cNvPr>
        <xdr:cNvSpPr/>
      </xdr:nvSpPr>
      <xdr:spPr>
        <a:xfrm>
          <a:off x="560243" y="4156362"/>
          <a:ext cx="5292000" cy="313200"/>
        </a:xfrm>
        <a:prstGeom prst="roundRect">
          <a:avLst/>
        </a:prstGeom>
        <a:solidFill>
          <a:schemeClr val="accent4">
            <a:lumMod val="40000"/>
            <a:lumOff val="60000"/>
          </a:schemeClr>
        </a:solidFill>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fld id="{1BF8FBF0-6CF5-42AC-AF7F-26812620B0C2}" type="TxLink">
            <a:rPr lang="de-DE" sz="1400" b="1">
              <a:solidFill>
                <a:schemeClr val="accent4">
                  <a:lumMod val="50000"/>
                </a:schemeClr>
              </a:solidFill>
            </a:rPr>
            <a:pPr algn="l"/>
            <a:t>Gebühren auf volle Euro runden mit ABRUNDEN und UNTERGRENZE</a:t>
          </a:fld>
          <a:endParaRPr lang="de-DE" sz="1400" b="1">
            <a:solidFill>
              <a:schemeClr val="accent4">
                <a:lumMod val="50000"/>
              </a:schemeClr>
            </a:solidFill>
          </a:endParaRPr>
        </a:p>
      </xdr:txBody>
    </xdr:sp>
    <xdr:clientData/>
  </xdr:twoCellAnchor>
  <xdr:twoCellAnchor>
    <xdr:from>
      <xdr:col>2</xdr:col>
      <xdr:colOff>66675</xdr:colOff>
      <xdr:row>17</xdr:row>
      <xdr:rowOff>0</xdr:rowOff>
    </xdr:from>
    <xdr:to>
      <xdr:col>3</xdr:col>
      <xdr:colOff>128584</xdr:colOff>
      <xdr:row>18</xdr:row>
      <xdr:rowOff>1473</xdr:rowOff>
    </xdr:to>
    <xdr:sp macro="" textlink="U18">
      <xdr:nvSpPr>
        <xdr:cNvPr id="20" name="Abgerundetes Rechteck 19">
          <a:hlinkClick xmlns:r="http://schemas.openxmlformats.org/officeDocument/2006/relationships" r:id="rId9" tooltip="Bitte klicken!"/>
        </xdr:cNvPr>
        <xdr:cNvSpPr/>
      </xdr:nvSpPr>
      <xdr:spPr>
        <a:xfrm>
          <a:off x="560243" y="4658591"/>
          <a:ext cx="5292000" cy="313200"/>
        </a:xfrm>
        <a:prstGeom prst="roundRect">
          <a:avLst/>
        </a:prstGeom>
        <a:solidFill>
          <a:schemeClr val="accent4">
            <a:lumMod val="40000"/>
            <a:lumOff val="60000"/>
          </a:schemeClr>
        </a:solidFill>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fld id="{EFE7034D-1F05-478C-8870-92AF4C576AC2}" type="TxLink">
            <a:rPr lang="de-DE" sz="1400" b="1">
              <a:solidFill>
                <a:schemeClr val="accent4">
                  <a:lumMod val="50000"/>
                </a:schemeClr>
              </a:solidFill>
            </a:rPr>
            <a:pPr algn="l"/>
            <a:t>Arbeitsentgelt auf 50 Cent runden mit VRUNDEN</a:t>
          </a:fld>
          <a:endParaRPr lang="de-DE" sz="1400" b="1">
            <a:solidFill>
              <a:schemeClr val="accent4">
                <a:lumMod val="50000"/>
              </a:schemeClr>
            </a:solidFill>
          </a:endParaRPr>
        </a:p>
      </xdr:txBody>
    </xdr:sp>
    <xdr:clientData/>
  </xdr:twoCellAnchor>
  <xdr:twoCellAnchor>
    <xdr:from>
      <xdr:col>3</xdr:col>
      <xdr:colOff>942974</xdr:colOff>
      <xdr:row>3</xdr:row>
      <xdr:rowOff>114301</xdr:rowOff>
    </xdr:from>
    <xdr:to>
      <xdr:col>7</xdr:col>
      <xdr:colOff>238125</xdr:colOff>
      <xdr:row>9</xdr:row>
      <xdr:rowOff>104776</xdr:rowOff>
    </xdr:to>
    <xdr:sp macro="" textlink="">
      <xdr:nvSpPr>
        <xdr:cNvPr id="21" name="Ovale Legende 20"/>
        <xdr:cNvSpPr/>
      </xdr:nvSpPr>
      <xdr:spPr>
        <a:xfrm>
          <a:off x="6667499" y="1257301"/>
          <a:ext cx="2895601" cy="1504950"/>
        </a:xfrm>
        <a:prstGeom prst="wedgeEllipseCallout">
          <a:avLst>
            <a:gd name="adj1" fmla="val -68870"/>
            <a:gd name="adj2" fmla="val 13978"/>
          </a:avLst>
        </a:prstGeom>
        <a:solidFill>
          <a:schemeClr val="bg1"/>
        </a:solidFill>
        <a:ln w="28575" cmpd="sng">
          <a:solidFill>
            <a:schemeClr val="bg1">
              <a:lumMod val="65000"/>
            </a:schemeClr>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lgn="l"/>
          <a:r>
            <a:rPr lang="de-DE" sz="1400">
              <a:solidFill>
                <a:schemeClr val="accent4">
                  <a:lumMod val="75000"/>
                </a:schemeClr>
              </a:solidFill>
              <a:latin typeface="+mn-lt"/>
              <a:ea typeface="+mn-ea"/>
              <a:cs typeface="+mn-cs"/>
            </a:rPr>
            <a:t>Klicken Sie einfach links aufs gewünschte Thema, um zum zugehörigen Arbeitsblatt zu gelangen!</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xdr:row>
      <xdr:rowOff>0</xdr:rowOff>
    </xdr:from>
    <xdr:to>
      <xdr:col>4</xdr:col>
      <xdr:colOff>1343024</xdr:colOff>
      <xdr:row>8</xdr:row>
      <xdr:rowOff>0</xdr:rowOff>
    </xdr:to>
    <xdr:sp macro="" textlink="">
      <xdr:nvSpPr>
        <xdr:cNvPr id="2" name="Textfeld 1"/>
        <xdr:cNvSpPr txBox="1"/>
      </xdr:nvSpPr>
      <xdr:spPr>
        <a:xfrm>
          <a:off x="0" y="590550"/>
          <a:ext cx="6486524" cy="1143000"/>
        </a:xfrm>
        <a:prstGeom prst="rect">
          <a:avLst/>
        </a:prstGeom>
        <a:solidFill>
          <a:schemeClr val="accent4">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1"/>
            <a:t>AUFGABE</a:t>
          </a:r>
        </a:p>
        <a:p>
          <a:r>
            <a:rPr lang="de-DE" sz="1100"/>
            <a:t>In einem Bürogebäude soll der Mindestbestand an Papier-Falthandtüchern</a:t>
          </a:r>
          <a:r>
            <a:rPr lang="de-DE" sz="1100" baseline="0"/>
            <a:t> </a:t>
          </a:r>
          <a:r>
            <a:rPr lang="de-DE" sz="1100"/>
            <a:t>für 14 Tage</a:t>
          </a:r>
          <a:r>
            <a:rPr lang="de-DE" sz="1100" baseline="0"/>
            <a:t> </a:t>
          </a:r>
          <a:r>
            <a:rPr lang="de-DE" sz="1100"/>
            <a:t>ermittelt werden. </a:t>
          </a:r>
        </a:p>
        <a:p>
          <a:r>
            <a:rPr lang="de-DE" sz="1100"/>
            <a:t>• Dazu</a:t>
          </a:r>
          <a:r>
            <a:rPr lang="de-DE" sz="1100" baseline="0"/>
            <a:t> wurde im letzten Monat der wöchentliche Verbrauch erfasst.</a:t>
          </a:r>
          <a:endParaRPr lang="de-DE" sz="1100"/>
        </a:p>
        <a:p>
          <a:r>
            <a:rPr lang="de-DE" sz="1100"/>
            <a:t>• Aus diesem  Gesamtverbrauch</a:t>
          </a:r>
          <a:r>
            <a:rPr lang="de-DE" sz="1100" baseline="0"/>
            <a:t> des </a:t>
          </a:r>
          <a:r>
            <a:rPr lang="de-DE" sz="1100"/>
            <a:t>letzten Monats wird ein Durchschnitt pro Tag errechnet. </a:t>
          </a:r>
        </a:p>
        <a:p>
          <a:r>
            <a:rPr lang="de-DE" sz="1100"/>
            <a:t>• Der Tagesdurchschnitt  wird gerundet  und für eine</a:t>
          </a:r>
          <a:r>
            <a:rPr lang="de-DE" sz="1100" baseline="0"/>
            <a:t> Bevorratung für zwei Wochen mit 14 multipliziert. </a:t>
          </a:r>
        </a:p>
        <a:p>
          <a:r>
            <a:rPr lang="de-DE" sz="1100"/>
            <a:t>• Diese Hochrechnung dient als Basis für eine mengen-</a:t>
          </a:r>
          <a:r>
            <a:rPr lang="de-DE" sz="1100" baseline="0"/>
            <a:t> und kosten</a:t>
          </a:r>
          <a:r>
            <a:rPr lang="de-DE" sz="1100"/>
            <a:t>optimierte Bestellung weiter unten in diesem Blatt.</a:t>
          </a:r>
        </a:p>
      </xdr:txBody>
    </xdr:sp>
    <xdr:clientData/>
  </xdr:twoCellAnchor>
  <xdr:twoCellAnchor>
    <xdr:from>
      <xdr:col>0</xdr:col>
      <xdr:colOff>0</xdr:colOff>
      <xdr:row>25</xdr:row>
      <xdr:rowOff>161924</xdr:rowOff>
    </xdr:from>
    <xdr:to>
      <xdr:col>4</xdr:col>
      <xdr:colOff>1343024</xdr:colOff>
      <xdr:row>30</xdr:row>
      <xdr:rowOff>0</xdr:rowOff>
    </xdr:to>
    <xdr:sp macro="" textlink="">
      <xdr:nvSpPr>
        <xdr:cNvPr id="4" name="Textfeld 3"/>
        <xdr:cNvSpPr txBox="1"/>
      </xdr:nvSpPr>
      <xdr:spPr>
        <a:xfrm>
          <a:off x="0" y="4943474"/>
          <a:ext cx="6486524" cy="790576"/>
        </a:xfrm>
        <a:prstGeom prst="rect">
          <a:avLst/>
        </a:prstGeom>
        <a:solidFill>
          <a:schemeClr val="accent4">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1"/>
            <a:t>AUFGABE</a:t>
          </a:r>
        </a:p>
        <a:p>
          <a:r>
            <a:rPr lang="de-DE" sz="1100"/>
            <a:t>Bei der Bestellung sind </a:t>
          </a:r>
          <a:r>
            <a:rPr lang="de-DE" sz="1100" baseline="0"/>
            <a:t>zwei Vorgaben zu beachten: </a:t>
          </a:r>
        </a:p>
        <a:p>
          <a:r>
            <a:rPr lang="de-DE" sz="1100" baseline="0"/>
            <a:t>• Die Bestellung soll den Mindestbestand sichern, aber unnötige Überbestände im Lager vermeiden</a:t>
          </a:r>
        </a:p>
        <a:p>
          <a:r>
            <a:rPr lang="de-DE" sz="1100" baseline="0"/>
            <a:t>• Jede Bestellung soll hinsichtlich der Kosten optimiert sein.</a:t>
          </a:r>
        </a:p>
        <a:p>
          <a:endParaRPr lang="de-DE" sz="1100"/>
        </a:p>
      </xdr:txBody>
    </xdr:sp>
    <xdr:clientData/>
  </xdr:twoCellAnchor>
  <xdr:twoCellAnchor>
    <xdr:from>
      <xdr:col>2</xdr:col>
      <xdr:colOff>302201</xdr:colOff>
      <xdr:row>11</xdr:row>
      <xdr:rowOff>9524</xdr:rowOff>
    </xdr:from>
    <xdr:to>
      <xdr:col>6</xdr:col>
      <xdr:colOff>355023</xdr:colOff>
      <xdr:row>21</xdr:row>
      <xdr:rowOff>57149</xdr:rowOff>
    </xdr:to>
    <xdr:grpSp>
      <xdr:nvGrpSpPr>
        <xdr:cNvPr id="14" name="Gruppieren 13"/>
        <xdr:cNvGrpSpPr/>
      </xdr:nvGrpSpPr>
      <xdr:grpSpPr>
        <a:xfrm>
          <a:off x="3990974" y="2269547"/>
          <a:ext cx="4676776" cy="1952625"/>
          <a:chOff x="3990974" y="2269547"/>
          <a:chExt cx="4676776" cy="1952625"/>
        </a:xfrm>
      </xdr:grpSpPr>
      <xdr:sp macro="" textlink="">
        <xdr:nvSpPr>
          <xdr:cNvPr id="3" name="Textfeld 2"/>
          <xdr:cNvSpPr txBox="1"/>
        </xdr:nvSpPr>
        <xdr:spPr>
          <a:xfrm>
            <a:off x="3990974" y="2269547"/>
            <a:ext cx="4676776" cy="1952625"/>
          </a:xfrm>
          <a:prstGeom prst="wedgeEllipseCallout">
            <a:avLst>
              <a:gd name="adj1" fmla="val -57065"/>
              <a:gd name="adj2" fmla="val 22172"/>
            </a:avLst>
          </a:prstGeom>
          <a:solidFill>
            <a:sysClr val="window" lastClr="FFFFFF"/>
          </a:solidFill>
          <a:ln w="28575" cmpd="sng">
            <a:solidFill>
              <a:schemeClr val="bg1">
                <a:lumMod val="65000"/>
              </a:schemeClr>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a:t>Der Durchschnitt</a:t>
            </a:r>
            <a:r>
              <a:rPr lang="de-DE" sz="1100" baseline="0"/>
              <a:t> pro Tag wird gerundet. </a:t>
            </a:r>
          </a:p>
          <a:p>
            <a:r>
              <a:rPr lang="de-DE" sz="1100" baseline="0"/>
              <a:t>Hierzu wird die Funktion RUNDEN auf null Nachkommastellen verwandt. </a:t>
            </a:r>
          </a:p>
          <a:p>
            <a:r>
              <a:rPr lang="de-DE" sz="1100" baseline="0"/>
              <a:t>Die Funktion rundet ab, wenn die erste Stelle hinter dem Komma kleiner 5 ist, ansonsten wird aufgerundet.</a:t>
            </a:r>
          </a:p>
          <a:p>
            <a:endParaRPr lang="de-DE" sz="1100" baseline="0"/>
          </a:p>
        </xdr:txBody>
      </xdr:sp>
      <xdr:pic>
        <xdr:nvPicPr>
          <xdr:cNvPr id="6" name="Grafik 5"/>
          <xdr:cNvPicPr>
            <a:picLocks noChangeAspect="1"/>
          </xdr:cNvPicPr>
        </xdr:nvPicPr>
        <xdr:blipFill>
          <a:blip xmlns:r="http://schemas.openxmlformats.org/officeDocument/2006/relationships" r:embed="rId1"/>
          <a:stretch>
            <a:fillRect/>
          </a:stretch>
        </xdr:blipFill>
        <xdr:spPr>
          <a:xfrm>
            <a:off x="5189393" y="3519054"/>
            <a:ext cx="1738528" cy="438095"/>
          </a:xfrm>
          <a:prstGeom prst="rect">
            <a:avLst/>
          </a:prstGeom>
        </xdr:spPr>
      </xdr:pic>
    </xdr:grpSp>
    <xdr:clientData/>
  </xdr:twoCellAnchor>
  <xdr:twoCellAnchor>
    <xdr:from>
      <xdr:col>3</xdr:col>
      <xdr:colOff>952499</xdr:colOff>
      <xdr:row>42</xdr:row>
      <xdr:rowOff>116899</xdr:rowOff>
    </xdr:from>
    <xdr:to>
      <xdr:col>8</xdr:col>
      <xdr:colOff>1076325</xdr:colOff>
      <xdr:row>50</xdr:row>
      <xdr:rowOff>174048</xdr:rowOff>
    </xdr:to>
    <xdr:grpSp>
      <xdr:nvGrpSpPr>
        <xdr:cNvPr id="13" name="Gruppieren 12"/>
        <xdr:cNvGrpSpPr/>
      </xdr:nvGrpSpPr>
      <xdr:grpSpPr>
        <a:xfrm>
          <a:off x="5810249" y="8845263"/>
          <a:ext cx="5102803" cy="1581149"/>
          <a:chOff x="5762624" y="8820151"/>
          <a:chExt cx="5105401" cy="1581149"/>
        </a:xfrm>
      </xdr:grpSpPr>
      <xdr:sp macro="" textlink="">
        <xdr:nvSpPr>
          <xdr:cNvPr id="5" name="Textfeld 4"/>
          <xdr:cNvSpPr txBox="1"/>
        </xdr:nvSpPr>
        <xdr:spPr>
          <a:xfrm>
            <a:off x="5762624" y="8820151"/>
            <a:ext cx="5105401" cy="1581149"/>
          </a:xfrm>
          <a:prstGeom prst="wedgeEllipseCallout">
            <a:avLst>
              <a:gd name="adj1" fmla="val -69512"/>
              <a:gd name="adj2" fmla="val -88084"/>
            </a:avLst>
          </a:prstGeom>
          <a:solidFill>
            <a:sysClr val="window" lastClr="FFFFFF"/>
          </a:solidFill>
          <a:ln w="28575" cmpd="sng">
            <a:solidFill>
              <a:schemeClr val="bg1">
                <a:lumMod val="65000"/>
              </a:schemeClr>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de-DE" sz="1100">
                <a:solidFill>
                  <a:schemeClr val="dk1"/>
                </a:solidFill>
                <a:latin typeface="+mn-lt"/>
                <a:ea typeface="+mn-ea"/>
                <a:cs typeface="+mn-cs"/>
              </a:rPr>
              <a:t>Serie</a:t>
            </a:r>
            <a:r>
              <a:rPr lang="de-DE" sz="1100" baseline="0">
                <a:solidFill>
                  <a:schemeClr val="dk1"/>
                </a:solidFill>
                <a:latin typeface="+mn-lt"/>
                <a:ea typeface="+mn-ea"/>
                <a:cs typeface="+mn-cs"/>
              </a:rPr>
              <a:t> A ist günstiger als Serie B.  Daher soll vor allem Serie A bestellt werden. </a:t>
            </a:r>
          </a:p>
          <a:p>
            <a:pPr marL="0" indent="0"/>
            <a:r>
              <a:rPr lang="de-DE" sz="1100">
                <a:solidFill>
                  <a:schemeClr val="dk1"/>
                </a:solidFill>
                <a:latin typeface="+mn-lt"/>
                <a:ea typeface="+mn-ea"/>
                <a:cs typeface="+mn-cs"/>
              </a:rPr>
              <a:t>Da</a:t>
            </a:r>
            <a:r>
              <a:rPr lang="de-DE" sz="1100" baseline="0">
                <a:solidFill>
                  <a:schemeClr val="dk1"/>
                </a:solidFill>
                <a:latin typeface="+mn-lt"/>
                <a:ea typeface="+mn-ea"/>
                <a:cs typeface="+mn-cs"/>
              </a:rPr>
              <a:t> eine </a:t>
            </a:r>
            <a:r>
              <a:rPr lang="de-DE" sz="1100">
                <a:solidFill>
                  <a:schemeClr val="dk1"/>
                </a:solidFill>
                <a:latin typeface="+mn-lt"/>
                <a:ea typeface="+mn-ea"/>
                <a:cs typeface="+mn-cs"/>
              </a:rPr>
              <a:t>Überbestellung vermieden</a:t>
            </a:r>
            <a:r>
              <a:rPr lang="de-DE" sz="1100" baseline="0">
                <a:solidFill>
                  <a:schemeClr val="dk1"/>
                </a:solidFill>
                <a:latin typeface="+mn-lt"/>
                <a:ea typeface="+mn-ea"/>
                <a:cs typeface="+mn-cs"/>
              </a:rPr>
              <a:t> werden </a:t>
            </a:r>
            <a:r>
              <a:rPr lang="de-DE" sz="1100">
                <a:solidFill>
                  <a:schemeClr val="dk1"/>
                </a:solidFill>
                <a:latin typeface="+mn-lt"/>
                <a:ea typeface="+mn-ea"/>
                <a:cs typeface="+mn-cs"/>
              </a:rPr>
              <a:t>soll, wird mit der Funktion UNTERGRENZE die größtmögliche Anzahl  aus Serie A errechnet. </a:t>
            </a:r>
          </a:p>
        </xdr:txBody>
      </xdr:sp>
      <xdr:pic>
        <xdr:nvPicPr>
          <xdr:cNvPr id="10" name="Grafik 9"/>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639793" y="9828602"/>
            <a:ext cx="2257593" cy="360000"/>
          </a:xfrm>
          <a:prstGeom prst="rect">
            <a:avLst/>
          </a:prstGeom>
        </xdr:spPr>
      </xdr:pic>
    </xdr:grpSp>
    <xdr:clientData/>
  </xdr:twoCellAnchor>
  <xdr:twoCellAnchor>
    <xdr:from>
      <xdr:col>0</xdr:col>
      <xdr:colOff>28577</xdr:colOff>
      <xdr:row>43</xdr:row>
      <xdr:rowOff>126423</xdr:rowOff>
    </xdr:from>
    <xdr:to>
      <xdr:col>2</xdr:col>
      <xdr:colOff>600076</xdr:colOff>
      <xdr:row>53</xdr:row>
      <xdr:rowOff>59748</xdr:rowOff>
    </xdr:to>
    <xdr:grpSp>
      <xdr:nvGrpSpPr>
        <xdr:cNvPr id="12" name="Gruppieren 11"/>
        <xdr:cNvGrpSpPr/>
      </xdr:nvGrpSpPr>
      <xdr:grpSpPr>
        <a:xfrm>
          <a:off x="28577" y="9045287"/>
          <a:ext cx="4260272" cy="1838325"/>
          <a:chOff x="28577" y="9020175"/>
          <a:chExt cx="4210049" cy="1838325"/>
        </a:xfrm>
      </xdr:grpSpPr>
      <xdr:sp macro="" textlink="">
        <xdr:nvSpPr>
          <xdr:cNvPr id="9" name="Textfeld 8"/>
          <xdr:cNvSpPr txBox="1"/>
        </xdr:nvSpPr>
        <xdr:spPr>
          <a:xfrm>
            <a:off x="28577" y="9020175"/>
            <a:ext cx="4210049" cy="1838325"/>
          </a:xfrm>
          <a:prstGeom prst="wedgeEllipseCallout">
            <a:avLst>
              <a:gd name="adj1" fmla="val 53864"/>
              <a:gd name="adj2" fmla="val -81988"/>
            </a:avLst>
          </a:prstGeom>
          <a:solidFill>
            <a:sysClr val="window" lastClr="FFFFFF"/>
          </a:solidFill>
          <a:ln w="28575" cmpd="sng">
            <a:solidFill>
              <a:schemeClr val="bg1">
                <a:lumMod val="65000"/>
              </a:schemeClr>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endParaRPr lang="de-DE" sz="1100">
              <a:solidFill>
                <a:schemeClr val="dk1"/>
              </a:solidFill>
              <a:latin typeface="+mn-lt"/>
              <a:ea typeface="+mn-ea"/>
              <a:cs typeface="+mn-cs"/>
            </a:endParaRPr>
          </a:p>
          <a:p>
            <a:pPr marL="0" indent="0"/>
            <a:r>
              <a:rPr lang="de-DE" sz="1100">
                <a:solidFill>
                  <a:schemeClr val="dk1"/>
                </a:solidFill>
                <a:latin typeface="+mn-lt"/>
                <a:ea typeface="+mn-ea"/>
                <a:cs typeface="+mn-cs"/>
              </a:rPr>
              <a:t>Die noch nicht abgedeckten Päckchen werden dann durch die Funktion VRUNDEN angewandt auf Serie B berechnet. </a:t>
            </a:r>
          </a:p>
          <a:p>
            <a:pPr marL="0" indent="0"/>
            <a:endParaRPr lang="de-DE" sz="1100">
              <a:solidFill>
                <a:schemeClr val="dk1"/>
              </a:solidFill>
              <a:latin typeface="+mn-lt"/>
              <a:ea typeface="+mn-ea"/>
              <a:cs typeface="+mn-cs"/>
            </a:endParaRPr>
          </a:p>
        </xdr:txBody>
      </xdr:sp>
      <xdr:pic>
        <xdr:nvPicPr>
          <xdr:cNvPr id="11" name="Grafik 10"/>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038227" y="10159185"/>
            <a:ext cx="2229833" cy="360000"/>
          </a:xfrm>
          <a:prstGeom prst="rect">
            <a:avLst/>
          </a:prstGeom>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xdr:row>
      <xdr:rowOff>0</xdr:rowOff>
    </xdr:from>
    <xdr:to>
      <xdr:col>5</xdr:col>
      <xdr:colOff>0</xdr:colOff>
      <xdr:row>7</xdr:row>
      <xdr:rowOff>0</xdr:rowOff>
    </xdr:to>
    <xdr:sp macro="" textlink="">
      <xdr:nvSpPr>
        <xdr:cNvPr id="2" name="Textfeld 1"/>
        <xdr:cNvSpPr txBox="1"/>
      </xdr:nvSpPr>
      <xdr:spPr>
        <a:xfrm>
          <a:off x="0" y="395654"/>
          <a:ext cx="5209442" cy="952500"/>
        </a:xfrm>
        <a:prstGeom prst="rect">
          <a:avLst/>
        </a:prstGeom>
        <a:solidFill>
          <a:schemeClr val="accent4">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1"/>
            <a:t>AUFGABE</a:t>
          </a:r>
        </a:p>
        <a:p>
          <a:r>
            <a:rPr lang="de-DE" sz="1100"/>
            <a:t>• Die exakten Besucherzahlen der letzten</a:t>
          </a:r>
          <a:r>
            <a:rPr lang="de-DE" sz="1100" baseline="0"/>
            <a:t> 10 Jahre wurden erfasst.</a:t>
          </a:r>
        </a:p>
        <a:p>
          <a:r>
            <a:rPr lang="de-DE" sz="1100"/>
            <a:t>• Nun</a:t>
          </a:r>
          <a:r>
            <a:rPr lang="de-DE" sz="1100" baseline="0"/>
            <a:t> sollen der Tages- und der Jahresdurchschnitt der Besucher berechnet werden.</a:t>
          </a:r>
        </a:p>
        <a:p>
          <a:r>
            <a:rPr lang="de-DE" sz="1100" baseline="0"/>
            <a:t>• Die Durchschnittswerte sollen auf volle Hundert bzw. Zehntausend gerundet werden.  </a:t>
          </a:r>
        </a:p>
        <a:p>
          <a:r>
            <a:rPr lang="de-DE" sz="1100" baseline="0">
              <a:solidFill>
                <a:schemeClr val="dk1"/>
              </a:solidFill>
              <a:effectLst/>
              <a:latin typeface="+mn-lt"/>
              <a:ea typeface="+mn-ea"/>
              <a:cs typeface="+mn-cs"/>
            </a:rPr>
            <a:t>• </a:t>
          </a:r>
          <a:r>
            <a:rPr lang="de-DE" sz="1100" baseline="0"/>
            <a:t>Die so ermittelten Werte dienen dann als Basis für künftige Planungen.</a:t>
          </a:r>
          <a:endParaRPr lang="de-DE" sz="1100"/>
        </a:p>
      </xdr:txBody>
    </xdr:sp>
    <xdr:clientData/>
  </xdr:twoCellAnchor>
  <xdr:twoCellAnchor>
    <xdr:from>
      <xdr:col>3</xdr:col>
      <xdr:colOff>3528</xdr:colOff>
      <xdr:row>10</xdr:row>
      <xdr:rowOff>180974</xdr:rowOff>
    </xdr:from>
    <xdr:to>
      <xdr:col>9</xdr:col>
      <xdr:colOff>413104</xdr:colOff>
      <xdr:row>23</xdr:row>
      <xdr:rowOff>66675</xdr:rowOff>
    </xdr:to>
    <xdr:grpSp>
      <xdr:nvGrpSpPr>
        <xdr:cNvPr id="9" name="Gruppieren 8"/>
        <xdr:cNvGrpSpPr/>
      </xdr:nvGrpSpPr>
      <xdr:grpSpPr>
        <a:xfrm>
          <a:off x="3692301" y="2146588"/>
          <a:ext cx="5172076" cy="2362201"/>
          <a:chOff x="3895724" y="2105024"/>
          <a:chExt cx="4981576" cy="2362201"/>
        </a:xfrm>
      </xdr:grpSpPr>
      <xdr:sp macro="" textlink="">
        <xdr:nvSpPr>
          <xdr:cNvPr id="3" name="Textfeld 2"/>
          <xdr:cNvSpPr txBox="1"/>
        </xdr:nvSpPr>
        <xdr:spPr>
          <a:xfrm>
            <a:off x="3895724" y="2105024"/>
            <a:ext cx="4981576" cy="2362201"/>
          </a:xfrm>
          <a:prstGeom prst="wedgeEllipseCallout">
            <a:avLst>
              <a:gd name="adj1" fmla="val -65756"/>
              <a:gd name="adj2" fmla="val 35311"/>
            </a:avLst>
          </a:prstGeom>
          <a:solidFill>
            <a:sysClr val="window" lastClr="FFFFFF"/>
          </a:solidFill>
          <a:ln w="28575" cmpd="sng">
            <a:solidFill>
              <a:schemeClr val="bg1">
                <a:lumMod val="65000"/>
              </a:schemeClr>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a:t>Der in B21 ermittelte Tagesdurchschnitt</a:t>
            </a:r>
            <a:r>
              <a:rPr lang="de-DE" sz="1100" baseline="0"/>
              <a:t> soll </a:t>
            </a:r>
            <a:br>
              <a:rPr lang="de-DE" sz="1100" baseline="0"/>
            </a:br>
            <a:r>
              <a:rPr lang="de-DE" sz="1100" baseline="0"/>
              <a:t>in B22 auf volle Hundert gerundet werden. </a:t>
            </a:r>
          </a:p>
          <a:p>
            <a:r>
              <a:rPr lang="de-DE" sz="1100" baseline="0"/>
              <a:t>Dafür wird wiederum die Funktion RUNDEN genutzt, diesmal aber das Argument </a:t>
            </a:r>
            <a:r>
              <a:rPr lang="de-DE" sz="1100" i="1" baseline="0"/>
              <a:t>Anzahl_Stellen</a:t>
            </a:r>
            <a:r>
              <a:rPr lang="de-DE" sz="1100" baseline="0"/>
              <a:t> auf  -2 gesetzt. </a:t>
            </a:r>
          </a:p>
          <a:p>
            <a:endParaRPr lang="de-DE" sz="1100" baseline="0"/>
          </a:p>
          <a:p>
            <a:r>
              <a:rPr lang="de-DE" sz="1100" baseline="0"/>
              <a:t>Auf die nächtniedrigere Hundert wird abgerundet,  wenn die Zehnerstelle vor dem Komma kleiner 5 ist, ansonsten wird auf die nächsthöhere Hundert aufgerundet.</a:t>
            </a:r>
          </a:p>
          <a:p>
            <a:endParaRPr lang="de-DE" sz="1100" baseline="0"/>
          </a:p>
          <a:p>
            <a:endParaRPr lang="de-DE" sz="1100" baseline="0"/>
          </a:p>
        </xdr:txBody>
      </xdr:sp>
      <xdr:pic>
        <xdr:nvPicPr>
          <xdr:cNvPr id="6" name="Grafik 5"/>
          <xdr:cNvPicPr>
            <a:picLocks noChangeAspect="1"/>
          </xdr:cNvPicPr>
        </xdr:nvPicPr>
        <xdr:blipFill rotWithShape="1">
          <a:blip xmlns:r="http://schemas.openxmlformats.org/officeDocument/2006/relationships" r:embed="rId1"/>
          <a:srcRect l="25674" t="-2127" b="-1"/>
          <a:stretch/>
        </xdr:blipFill>
        <xdr:spPr>
          <a:xfrm>
            <a:off x="5371006" y="3895726"/>
            <a:ext cx="1847539" cy="457144"/>
          </a:xfrm>
          <a:prstGeom prst="rect">
            <a:avLst/>
          </a:prstGeom>
        </xdr:spPr>
      </xdr:pic>
    </xdr:grpSp>
    <xdr:clientData/>
  </xdr:twoCellAnchor>
  <xdr:twoCellAnchor>
    <xdr:from>
      <xdr:col>0</xdr:col>
      <xdr:colOff>577561</xdr:colOff>
      <xdr:row>27</xdr:row>
      <xdr:rowOff>144871</xdr:rowOff>
    </xdr:from>
    <xdr:to>
      <xdr:col>4</xdr:col>
      <xdr:colOff>101310</xdr:colOff>
      <xdr:row>36</xdr:row>
      <xdr:rowOff>78196</xdr:rowOff>
    </xdr:to>
    <xdr:grpSp>
      <xdr:nvGrpSpPr>
        <xdr:cNvPr id="8" name="Gruppieren 7"/>
        <xdr:cNvGrpSpPr/>
      </xdr:nvGrpSpPr>
      <xdr:grpSpPr>
        <a:xfrm>
          <a:off x="577561" y="5348985"/>
          <a:ext cx="3974522" cy="1647825"/>
          <a:chOff x="447675" y="5619749"/>
          <a:chExt cx="3924299" cy="1647825"/>
        </a:xfrm>
      </xdr:grpSpPr>
      <xdr:sp macro="" textlink="">
        <xdr:nvSpPr>
          <xdr:cNvPr id="5" name="Textfeld 4"/>
          <xdr:cNvSpPr txBox="1"/>
        </xdr:nvSpPr>
        <xdr:spPr>
          <a:xfrm>
            <a:off x="447675" y="5619749"/>
            <a:ext cx="3924299" cy="1647825"/>
          </a:xfrm>
          <a:prstGeom prst="wedgeEllipseCallout">
            <a:avLst>
              <a:gd name="adj1" fmla="val -6260"/>
              <a:gd name="adj2" fmla="val -96218"/>
            </a:avLst>
          </a:prstGeom>
          <a:solidFill>
            <a:sysClr val="window" lastClr="FFFFFF"/>
          </a:solidFill>
          <a:ln w="28575" cmpd="sng">
            <a:solidFill>
              <a:schemeClr val="bg1">
                <a:lumMod val="65000"/>
              </a:schemeClr>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a:t>Der in B23 berechnete Jahresdurchschnitt</a:t>
            </a:r>
            <a:r>
              <a:rPr lang="de-DE" sz="1100" baseline="0"/>
              <a:t> soll auf volle Zehntausend  gerundet werden. </a:t>
            </a:r>
          </a:p>
          <a:p>
            <a:r>
              <a:rPr lang="de-DE" sz="1100" baseline="0"/>
              <a:t>Daher wird in der Funktion RUNDEN diesmal das Argument </a:t>
            </a:r>
            <a:r>
              <a:rPr lang="de-DE" sz="1100" i="1" baseline="0"/>
              <a:t>Anzahl_Stellen</a:t>
            </a:r>
            <a:r>
              <a:rPr lang="de-DE" sz="1100" baseline="0"/>
              <a:t> auf  -4  gesetzt. </a:t>
            </a:r>
          </a:p>
          <a:p>
            <a:endParaRPr lang="de-DE" sz="1100" baseline="0"/>
          </a:p>
          <a:p>
            <a:endParaRPr lang="de-DE" sz="1100" baseline="0"/>
          </a:p>
        </xdr:txBody>
      </xdr:sp>
      <xdr:pic>
        <xdr:nvPicPr>
          <xdr:cNvPr id="7" name="Grafik 6"/>
          <xdr:cNvPicPr>
            <a:picLocks noChangeAspect="1"/>
          </xdr:cNvPicPr>
        </xdr:nvPicPr>
        <xdr:blipFill>
          <a:blip xmlns:r="http://schemas.openxmlformats.org/officeDocument/2006/relationships" r:embed="rId2"/>
          <a:stretch>
            <a:fillRect/>
          </a:stretch>
        </xdr:blipFill>
        <xdr:spPr>
          <a:xfrm>
            <a:off x="1415324" y="6619876"/>
            <a:ext cx="1885714" cy="447619"/>
          </a:xfrm>
          <a:prstGeom prst="rect">
            <a:avLst/>
          </a:prstGeom>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9526</xdr:colOff>
      <xdr:row>2</xdr:row>
      <xdr:rowOff>1</xdr:rowOff>
    </xdr:from>
    <xdr:to>
      <xdr:col>6</xdr:col>
      <xdr:colOff>1</xdr:colOff>
      <xdr:row>8</xdr:row>
      <xdr:rowOff>1</xdr:rowOff>
    </xdr:to>
    <xdr:sp macro="" textlink="">
      <xdr:nvSpPr>
        <xdr:cNvPr id="4" name="Textfeld 3"/>
        <xdr:cNvSpPr txBox="1"/>
      </xdr:nvSpPr>
      <xdr:spPr>
        <a:xfrm>
          <a:off x="9526" y="381001"/>
          <a:ext cx="5869998" cy="1143000"/>
        </a:xfrm>
        <a:prstGeom prst="rect">
          <a:avLst/>
        </a:prstGeom>
        <a:solidFill>
          <a:schemeClr val="accent4">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de-DE" sz="1100" b="1"/>
            <a:t>AUFGABE</a:t>
          </a:r>
        </a:p>
        <a:p>
          <a:pPr algn="l"/>
          <a:r>
            <a:rPr lang="de-DE" sz="1100"/>
            <a:t>• Spezialschrauben können nicht einzeln bestellt werden.</a:t>
          </a:r>
        </a:p>
        <a:p>
          <a:pPr algn="l"/>
          <a:r>
            <a:rPr lang="de-DE" sz="1100"/>
            <a:t>•</a:t>
          </a:r>
          <a:r>
            <a:rPr lang="de-DE" sz="1100" baseline="0"/>
            <a:t> Es gibt </a:t>
          </a:r>
          <a:r>
            <a:rPr lang="de-DE" sz="1100"/>
            <a:t>nur bestimmte Paketgrößen (Liefereinheiten) für jede Bestellung.</a:t>
          </a:r>
        </a:p>
        <a:p>
          <a:pPr algn="l"/>
          <a:r>
            <a:rPr lang="de-DE" sz="1100"/>
            <a:t>•</a:t>
          </a:r>
          <a:r>
            <a:rPr lang="de-DE" sz="1100" baseline="0"/>
            <a:t> </a:t>
          </a:r>
          <a:r>
            <a:rPr lang="de-DE" sz="1100"/>
            <a:t>Jede der </a:t>
          </a:r>
          <a:r>
            <a:rPr lang="de-DE" sz="1100" baseline="0"/>
            <a:t>Bestellungen soll den Bedarf an Schrauben komplett abdecken.</a:t>
          </a:r>
        </a:p>
        <a:p>
          <a:pPr algn="l"/>
          <a:r>
            <a:rPr lang="de-DE" sz="1100">
              <a:solidFill>
                <a:schemeClr val="dk1"/>
              </a:solidFill>
              <a:effectLst/>
              <a:latin typeface="+mn-lt"/>
              <a:ea typeface="+mn-ea"/>
              <a:cs typeface="+mn-cs"/>
            </a:rPr>
            <a:t>•</a:t>
          </a:r>
          <a:r>
            <a:rPr lang="de-DE" sz="1100" baseline="0">
              <a:solidFill>
                <a:schemeClr val="dk1"/>
              </a:solidFill>
              <a:effectLst/>
              <a:latin typeface="+mn-lt"/>
              <a:ea typeface="+mn-ea"/>
              <a:cs typeface="+mn-cs"/>
            </a:rPr>
            <a:t> </a:t>
          </a:r>
          <a:r>
            <a:rPr lang="de-DE" sz="1100">
              <a:solidFill>
                <a:schemeClr val="dk1"/>
              </a:solidFill>
              <a:effectLst/>
              <a:latin typeface="+mn-lt"/>
              <a:ea typeface="+mn-ea"/>
              <a:cs typeface="+mn-cs"/>
            </a:rPr>
            <a:t>Dazu müssen die Bestellmengen auf die entsprechende Liefereinheit</a:t>
          </a:r>
          <a:r>
            <a:rPr lang="de-DE" sz="1100" baseline="0">
              <a:solidFill>
                <a:schemeClr val="dk1"/>
              </a:solidFill>
              <a:effectLst/>
              <a:latin typeface="+mn-lt"/>
              <a:ea typeface="+mn-ea"/>
              <a:cs typeface="+mn-cs"/>
            </a:rPr>
            <a:t> aufgerundet werden.</a:t>
          </a:r>
          <a:r>
            <a:rPr lang="de-DE" sz="1100">
              <a:solidFill>
                <a:schemeClr val="dk1"/>
              </a:solidFill>
              <a:effectLst/>
              <a:latin typeface="+mn-lt"/>
              <a:ea typeface="+mn-ea"/>
              <a:cs typeface="+mn-cs"/>
            </a:rPr>
            <a:t> </a:t>
          </a:r>
        </a:p>
        <a:p>
          <a:pPr algn="l"/>
          <a:r>
            <a:rPr lang="de-DE" sz="1100">
              <a:solidFill>
                <a:schemeClr val="dk1"/>
              </a:solidFill>
              <a:effectLst/>
              <a:latin typeface="+mn-lt"/>
              <a:ea typeface="+mn-ea"/>
              <a:cs typeface="+mn-cs"/>
            </a:rPr>
            <a:t>•</a:t>
          </a:r>
          <a:r>
            <a:rPr lang="de-DE" sz="1100" baseline="0">
              <a:solidFill>
                <a:schemeClr val="dk1"/>
              </a:solidFill>
              <a:effectLst/>
              <a:latin typeface="+mn-lt"/>
              <a:ea typeface="+mn-ea"/>
              <a:cs typeface="+mn-cs"/>
            </a:rPr>
            <a:t> </a:t>
          </a:r>
          <a:r>
            <a:rPr lang="de-DE" sz="1100">
              <a:solidFill>
                <a:schemeClr val="dk1"/>
              </a:solidFill>
              <a:effectLst/>
              <a:latin typeface="+mn-lt"/>
              <a:ea typeface="+mn-ea"/>
              <a:cs typeface="+mn-cs"/>
            </a:rPr>
            <a:t>Für diese</a:t>
          </a:r>
          <a:r>
            <a:rPr lang="de-DE" sz="1100" baseline="0">
              <a:solidFill>
                <a:schemeClr val="dk1"/>
              </a:solidFill>
              <a:effectLst/>
              <a:latin typeface="+mn-lt"/>
              <a:ea typeface="+mn-ea"/>
              <a:cs typeface="+mn-cs"/>
            </a:rPr>
            <a:t> Art der Optimierung stellt Excel die Funktionen AUFRUNDEN und OBERGRENZE bereit.</a:t>
          </a:r>
          <a:r>
            <a:rPr lang="de-DE" sz="1100">
              <a:solidFill>
                <a:schemeClr val="dk1"/>
              </a:solidFill>
              <a:effectLst/>
              <a:latin typeface="+mn-lt"/>
              <a:ea typeface="+mn-ea"/>
              <a:cs typeface="+mn-cs"/>
            </a:rPr>
            <a:t> </a:t>
          </a:r>
          <a:endParaRPr lang="de-DE" sz="1100"/>
        </a:p>
      </xdr:txBody>
    </xdr:sp>
    <xdr:clientData/>
  </xdr:twoCellAnchor>
  <xdr:twoCellAnchor>
    <xdr:from>
      <xdr:col>2</xdr:col>
      <xdr:colOff>457199</xdr:colOff>
      <xdr:row>10</xdr:row>
      <xdr:rowOff>32903</xdr:rowOff>
    </xdr:from>
    <xdr:to>
      <xdr:col>8</xdr:col>
      <xdr:colOff>225136</xdr:colOff>
      <xdr:row>16</xdr:row>
      <xdr:rowOff>51954</xdr:rowOff>
    </xdr:to>
    <xdr:sp macro="" textlink="">
      <xdr:nvSpPr>
        <xdr:cNvPr id="9" name="Textfeld 8"/>
        <xdr:cNvSpPr txBox="1"/>
      </xdr:nvSpPr>
      <xdr:spPr>
        <a:xfrm>
          <a:off x="2544040" y="1937903"/>
          <a:ext cx="5266460" cy="1162051"/>
        </a:xfrm>
        <a:prstGeom prst="wedgeEllipseCallout">
          <a:avLst>
            <a:gd name="adj1" fmla="val -8290"/>
            <a:gd name="adj2" fmla="val 49589"/>
          </a:avLst>
        </a:prstGeom>
        <a:solidFill>
          <a:sysClr val="window" lastClr="FFFFFF"/>
        </a:solidFill>
        <a:ln w="28575" cmpd="sng">
          <a:solidFill>
            <a:schemeClr val="bg1">
              <a:lumMod val="65000"/>
            </a:schemeClr>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100">
              <a:solidFill>
                <a:schemeClr val="dk1"/>
              </a:solidFill>
              <a:effectLst/>
              <a:latin typeface="+mn-lt"/>
              <a:ea typeface="+mn-ea"/>
              <a:cs typeface="+mn-cs"/>
            </a:rPr>
            <a:t>Um zu gewährleisten,</a:t>
          </a:r>
          <a:r>
            <a:rPr lang="de-DE" sz="1100" baseline="0">
              <a:solidFill>
                <a:schemeClr val="dk1"/>
              </a:solidFill>
              <a:effectLst/>
              <a:latin typeface="+mn-lt"/>
              <a:ea typeface="+mn-ea"/>
              <a:cs typeface="+mn-cs"/>
            </a:rPr>
            <a:t> dass die benötigten Schrauben</a:t>
          </a:r>
          <a:br>
            <a:rPr lang="de-DE" sz="1100" baseline="0">
              <a:solidFill>
                <a:schemeClr val="dk1"/>
              </a:solidFill>
              <a:effectLst/>
              <a:latin typeface="+mn-lt"/>
              <a:ea typeface="+mn-ea"/>
              <a:cs typeface="+mn-cs"/>
            </a:rPr>
          </a:br>
          <a:r>
            <a:rPr lang="de-DE" sz="1100" baseline="0">
              <a:solidFill>
                <a:schemeClr val="dk1"/>
              </a:solidFill>
              <a:effectLst/>
              <a:latin typeface="+mn-lt"/>
              <a:ea typeface="+mn-ea"/>
              <a:cs typeface="+mn-cs"/>
            </a:rPr>
            <a:t>auf jeden Fall bestellt werden, wird auf das nächstgrößere Vielfache der Liefereinheit aufgerundet. </a:t>
          </a:r>
        </a:p>
        <a:p>
          <a:pPr marL="0" marR="0" indent="0" defTabSz="914400" eaLnBrk="1" fontAlgn="auto" latinLnBrk="0" hangingPunct="1">
            <a:lnSpc>
              <a:spcPct val="100000"/>
            </a:lnSpc>
            <a:spcBef>
              <a:spcPts val="0"/>
            </a:spcBef>
            <a:spcAft>
              <a:spcPts val="0"/>
            </a:spcAft>
            <a:buClrTx/>
            <a:buSzTx/>
            <a:buFontTx/>
            <a:buNone/>
            <a:tabLst/>
            <a:defRPr/>
          </a:pPr>
          <a:r>
            <a:rPr lang="de-DE" sz="1100" baseline="0">
              <a:solidFill>
                <a:schemeClr val="dk1"/>
              </a:solidFill>
              <a:effectLst/>
              <a:latin typeface="+mn-lt"/>
              <a:ea typeface="+mn-ea"/>
              <a:cs typeface="+mn-cs"/>
            </a:rPr>
            <a:t>Das erledigen die Funktionen AUFRUNDEN und OBERGRENZE.</a:t>
          </a:r>
          <a:endParaRPr lang="de-DE">
            <a:effectLst/>
          </a:endParaRPr>
        </a:p>
      </xdr:txBody>
    </xdr:sp>
    <xdr:clientData/>
  </xdr:twoCellAnchor>
  <xdr:twoCellAnchor>
    <xdr:from>
      <xdr:col>7</xdr:col>
      <xdr:colOff>155862</xdr:colOff>
      <xdr:row>29</xdr:row>
      <xdr:rowOff>172317</xdr:rowOff>
    </xdr:from>
    <xdr:to>
      <xdr:col>10</xdr:col>
      <xdr:colOff>784512</xdr:colOff>
      <xdr:row>38</xdr:row>
      <xdr:rowOff>29442</xdr:rowOff>
    </xdr:to>
    <xdr:grpSp>
      <xdr:nvGrpSpPr>
        <xdr:cNvPr id="13" name="Gruppieren 12"/>
        <xdr:cNvGrpSpPr/>
      </xdr:nvGrpSpPr>
      <xdr:grpSpPr>
        <a:xfrm>
          <a:off x="6979226" y="5766090"/>
          <a:ext cx="4490604" cy="1571625"/>
          <a:chOff x="6819900" y="5800725"/>
          <a:chExt cx="4486275" cy="1571625"/>
        </a:xfrm>
      </xdr:grpSpPr>
      <xdr:sp macro="" textlink="">
        <xdr:nvSpPr>
          <xdr:cNvPr id="7" name="Textfeld 6"/>
          <xdr:cNvSpPr txBox="1"/>
        </xdr:nvSpPr>
        <xdr:spPr>
          <a:xfrm>
            <a:off x="6819900" y="5800725"/>
            <a:ext cx="4486275" cy="1571625"/>
          </a:xfrm>
          <a:prstGeom prst="wedgeEllipseCallout">
            <a:avLst>
              <a:gd name="adj1" fmla="val -81225"/>
              <a:gd name="adj2" fmla="val -101644"/>
            </a:avLst>
          </a:prstGeom>
          <a:solidFill>
            <a:sysClr val="window" lastClr="FFFFFF"/>
          </a:solidFill>
          <a:ln w="28575" cmpd="sng">
            <a:solidFill>
              <a:schemeClr val="bg1">
                <a:lumMod val="65000"/>
              </a:schemeClr>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aseline="0">
                <a:solidFill>
                  <a:schemeClr val="dk1"/>
                </a:solidFill>
                <a:effectLst/>
                <a:latin typeface="+mn-lt"/>
                <a:ea typeface="+mn-ea"/>
                <a:cs typeface="+mn-cs"/>
              </a:rPr>
              <a:t>OBERGRENZE rundet betragsmäßig in Liefereinheitschritten auf und ist damit die richtige, weil hier am einfachsten zu verwendende Funktion.</a:t>
            </a:r>
            <a:endParaRPr lang="de-DE">
              <a:effectLst/>
            </a:endParaRPr>
          </a:p>
          <a:p>
            <a:endParaRPr lang="de-DE">
              <a:effectLst/>
            </a:endParaRPr>
          </a:p>
        </xdr:txBody>
      </xdr:sp>
      <xdr:pic>
        <xdr:nvPicPr>
          <xdr:cNvPr id="12" name="Grafik 11"/>
          <xdr:cNvPicPr>
            <a:picLocks noChangeAspect="1"/>
          </xdr:cNvPicPr>
        </xdr:nvPicPr>
        <xdr:blipFill>
          <a:blip xmlns:r="http://schemas.openxmlformats.org/officeDocument/2006/relationships" r:embed="rId1"/>
          <a:stretch>
            <a:fillRect/>
          </a:stretch>
        </xdr:blipFill>
        <xdr:spPr>
          <a:xfrm>
            <a:off x="8048625" y="6677025"/>
            <a:ext cx="1685714" cy="428571"/>
          </a:xfrm>
          <a:prstGeom prst="rect">
            <a:avLst/>
          </a:prstGeom>
        </xdr:spPr>
      </xdr:pic>
    </xdr:grpSp>
    <xdr:clientData/>
  </xdr:twoCellAnchor>
  <xdr:twoCellAnchor>
    <xdr:from>
      <xdr:col>0</xdr:col>
      <xdr:colOff>98714</xdr:colOff>
      <xdr:row>28</xdr:row>
      <xdr:rowOff>128154</xdr:rowOff>
    </xdr:from>
    <xdr:to>
      <xdr:col>5</xdr:col>
      <xdr:colOff>997528</xdr:colOff>
      <xdr:row>37</xdr:row>
      <xdr:rowOff>147205</xdr:rowOff>
    </xdr:to>
    <xdr:grpSp>
      <xdr:nvGrpSpPr>
        <xdr:cNvPr id="15" name="Gruppieren 14"/>
        <xdr:cNvGrpSpPr/>
      </xdr:nvGrpSpPr>
      <xdr:grpSpPr>
        <a:xfrm>
          <a:off x="98714" y="5531427"/>
          <a:ext cx="5765223" cy="1733551"/>
          <a:chOff x="133350" y="5505449"/>
          <a:chExt cx="5762625" cy="1733551"/>
        </a:xfrm>
      </xdr:grpSpPr>
      <xdr:sp macro="" textlink="">
        <xdr:nvSpPr>
          <xdr:cNvPr id="8" name="Textfeld 7"/>
          <xdr:cNvSpPr txBox="1"/>
        </xdr:nvSpPr>
        <xdr:spPr>
          <a:xfrm>
            <a:off x="133350" y="5505449"/>
            <a:ext cx="5762625" cy="1733551"/>
          </a:xfrm>
          <a:prstGeom prst="wedgeEllipseCallout">
            <a:avLst>
              <a:gd name="adj1" fmla="val 21484"/>
              <a:gd name="adj2" fmla="val -82759"/>
            </a:avLst>
          </a:prstGeom>
          <a:solidFill>
            <a:sysClr val="window" lastClr="FFFFFF"/>
          </a:solidFill>
          <a:ln w="28575" cmpd="sng">
            <a:solidFill>
              <a:schemeClr val="bg1">
                <a:lumMod val="65000"/>
              </a:schemeClr>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aseline="0">
                <a:solidFill>
                  <a:schemeClr val="dk1"/>
                </a:solidFill>
                <a:effectLst/>
                <a:latin typeface="+mn-lt"/>
                <a:ea typeface="+mn-ea"/>
                <a:cs typeface="+mn-cs"/>
              </a:rPr>
              <a:t>Der Funktion AUFRUNDEN muss erst beigebracht werden, in welchen Schritten sie zu runden hat. Deshalb muss hier die benötigte Anzahl durch die Liefereinheit dividiert, dies aufgerundet und anschließend wieder mit der Liefereinheit multipliziert werden.</a:t>
            </a:r>
          </a:p>
          <a:p>
            <a:endParaRPr lang="de-DE" sz="1100" baseline="0">
              <a:solidFill>
                <a:schemeClr val="dk1"/>
              </a:solidFill>
              <a:effectLst/>
              <a:latin typeface="+mn-lt"/>
              <a:ea typeface="+mn-ea"/>
              <a:cs typeface="+mn-cs"/>
            </a:endParaRPr>
          </a:p>
          <a:p>
            <a:endParaRPr lang="de-DE">
              <a:effectLst/>
            </a:endParaRPr>
          </a:p>
          <a:p>
            <a:endParaRPr lang="de-DE">
              <a:effectLst/>
            </a:endParaRPr>
          </a:p>
        </xdr:txBody>
      </xdr:sp>
      <xdr:pic>
        <xdr:nvPicPr>
          <xdr:cNvPr id="14" name="Grafik 13"/>
          <xdr:cNvPicPr>
            <a:picLocks noChangeAspect="1"/>
          </xdr:cNvPicPr>
        </xdr:nvPicPr>
        <xdr:blipFill>
          <a:blip xmlns:r="http://schemas.openxmlformats.org/officeDocument/2006/relationships" r:embed="rId2"/>
          <a:stretch>
            <a:fillRect/>
          </a:stretch>
        </xdr:blipFill>
        <xdr:spPr>
          <a:xfrm>
            <a:off x="1866900" y="6591299"/>
            <a:ext cx="2028572" cy="428571"/>
          </a:xfrm>
          <a:prstGeom prst="rect">
            <a:avLst/>
          </a:prstGeom>
        </xdr:spPr>
      </xdr:pic>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xdr:row>
      <xdr:rowOff>1</xdr:rowOff>
    </xdr:from>
    <xdr:to>
      <xdr:col>7</xdr:col>
      <xdr:colOff>0</xdr:colOff>
      <xdr:row>6</xdr:row>
      <xdr:rowOff>60614</xdr:rowOff>
    </xdr:to>
    <xdr:sp macro="" textlink="">
      <xdr:nvSpPr>
        <xdr:cNvPr id="4" name="Textfeld 3"/>
        <xdr:cNvSpPr txBox="1"/>
      </xdr:nvSpPr>
      <xdr:spPr>
        <a:xfrm>
          <a:off x="0" y="476251"/>
          <a:ext cx="5611091" cy="822613"/>
        </a:xfrm>
        <a:prstGeom prst="rect">
          <a:avLst/>
        </a:prstGeom>
        <a:solidFill>
          <a:schemeClr val="accent4">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1"/>
            <a:t>AUFGABE</a:t>
          </a:r>
        </a:p>
        <a:p>
          <a:r>
            <a:rPr lang="de-DE" sz="1100"/>
            <a:t>Die Tennisplatzabrechnung</a:t>
          </a:r>
          <a:r>
            <a:rPr lang="de-DE" sz="1100" baseline="0"/>
            <a:t> im Hotel erfolgt pro angefangener Stunde. </a:t>
          </a:r>
        </a:p>
        <a:p>
          <a:r>
            <a:rPr lang="de-DE" sz="1100" baseline="0"/>
            <a:t>• Aus den Beginn- und Ende-Zeiten für die Benutzung wird zunächst die Differenz berechnet.</a:t>
          </a:r>
        </a:p>
        <a:p>
          <a:r>
            <a:rPr lang="de-DE" sz="1100" baseline="0"/>
            <a:t>• Diese Differenz wird auf volle Stunden aufgerundet.</a:t>
          </a:r>
          <a:endParaRPr lang="de-DE" sz="1100"/>
        </a:p>
      </xdr:txBody>
    </xdr:sp>
    <xdr:clientData/>
  </xdr:twoCellAnchor>
  <xdr:twoCellAnchor>
    <xdr:from>
      <xdr:col>0</xdr:col>
      <xdr:colOff>216477</xdr:colOff>
      <xdr:row>16</xdr:row>
      <xdr:rowOff>104774</xdr:rowOff>
    </xdr:from>
    <xdr:to>
      <xdr:col>7</xdr:col>
      <xdr:colOff>597476</xdr:colOff>
      <xdr:row>29</xdr:row>
      <xdr:rowOff>66675</xdr:rowOff>
    </xdr:to>
    <xdr:grpSp>
      <xdr:nvGrpSpPr>
        <xdr:cNvPr id="3" name="Gruppieren 2"/>
        <xdr:cNvGrpSpPr/>
      </xdr:nvGrpSpPr>
      <xdr:grpSpPr>
        <a:xfrm>
          <a:off x="216477" y="3629024"/>
          <a:ext cx="5992090" cy="2438401"/>
          <a:chOff x="-78738" y="3256683"/>
          <a:chExt cx="6574834" cy="2438401"/>
        </a:xfrm>
      </xdr:grpSpPr>
      <xdr:sp macro="" textlink="">
        <xdr:nvSpPr>
          <xdr:cNvPr id="5" name="Textfeld 4"/>
          <xdr:cNvSpPr txBox="1"/>
        </xdr:nvSpPr>
        <xdr:spPr>
          <a:xfrm>
            <a:off x="-78738" y="3256683"/>
            <a:ext cx="6574834" cy="2438401"/>
          </a:xfrm>
          <a:prstGeom prst="wedgeEllipseCallout">
            <a:avLst>
              <a:gd name="adj1" fmla="val 25448"/>
              <a:gd name="adj2" fmla="val -79439"/>
            </a:avLst>
          </a:prstGeom>
          <a:solidFill>
            <a:sysClr val="window" lastClr="FFFFFF"/>
          </a:solidFill>
          <a:ln w="28575" cmpd="sng">
            <a:solidFill>
              <a:schemeClr val="bg1">
                <a:lumMod val="65000"/>
              </a:schemeClr>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a:solidFill>
                  <a:schemeClr val="dk1"/>
                </a:solidFill>
                <a:effectLst/>
                <a:latin typeface="+mn-lt"/>
                <a:ea typeface="+mn-ea"/>
                <a:cs typeface="+mn-cs"/>
              </a:rPr>
              <a:t>Bei der Tennisplatzabrechnung zählt jede angefangene Stunde.</a:t>
            </a:r>
            <a:endParaRPr lang="de-DE">
              <a:effectLst/>
            </a:endParaRPr>
          </a:p>
          <a:p>
            <a:r>
              <a:rPr lang="de-DE" sz="1100">
                <a:solidFill>
                  <a:schemeClr val="dk1"/>
                </a:solidFill>
                <a:effectLst/>
                <a:latin typeface="+mn-lt"/>
                <a:ea typeface="+mn-ea"/>
                <a:cs typeface="+mn-cs"/>
              </a:rPr>
              <a:t>Aus der Beginn- und Ende-Zeit werden Industriestunden</a:t>
            </a:r>
            <a:r>
              <a:rPr lang="de-DE" sz="1100" baseline="0">
                <a:solidFill>
                  <a:schemeClr val="dk1"/>
                </a:solidFill>
                <a:effectLst/>
                <a:latin typeface="+mn-lt"/>
                <a:ea typeface="+mn-ea"/>
                <a:cs typeface="+mn-cs"/>
              </a:rPr>
              <a:t> berechnet </a:t>
            </a:r>
            <a:endParaRPr lang="de-DE">
              <a:effectLst/>
            </a:endParaRPr>
          </a:p>
          <a:p>
            <a:endParaRPr lang="de-DE" sz="1100">
              <a:solidFill>
                <a:schemeClr val="dk1"/>
              </a:solidFill>
              <a:effectLst/>
              <a:latin typeface="+mn-lt"/>
              <a:ea typeface="+mn-ea"/>
              <a:cs typeface="+mn-cs"/>
            </a:endParaRPr>
          </a:p>
          <a:p>
            <a:endParaRPr lang="de-DE" sz="1100">
              <a:solidFill>
                <a:schemeClr val="dk1"/>
              </a:solidFill>
              <a:effectLst/>
              <a:latin typeface="+mn-lt"/>
              <a:ea typeface="+mn-ea"/>
              <a:cs typeface="+mn-cs"/>
            </a:endParaRPr>
          </a:p>
          <a:p>
            <a:endParaRPr lang="de-DE" sz="1100">
              <a:solidFill>
                <a:schemeClr val="dk1"/>
              </a:solidFill>
              <a:effectLst/>
              <a:latin typeface="+mn-lt"/>
              <a:ea typeface="+mn-ea"/>
              <a:cs typeface="+mn-cs"/>
            </a:endParaRPr>
          </a:p>
          <a:p>
            <a:r>
              <a:rPr lang="de-DE" sz="1100">
                <a:solidFill>
                  <a:schemeClr val="dk1"/>
                </a:solidFill>
                <a:effectLst/>
                <a:latin typeface="+mn-lt"/>
                <a:ea typeface="+mn-ea"/>
                <a:cs typeface="+mn-cs"/>
              </a:rPr>
              <a:t>und diese auf</a:t>
            </a:r>
            <a:r>
              <a:rPr lang="de-DE" sz="1100" baseline="0">
                <a:solidFill>
                  <a:schemeClr val="dk1"/>
                </a:solidFill>
                <a:effectLst/>
                <a:latin typeface="+mn-lt"/>
                <a:ea typeface="+mn-ea"/>
                <a:cs typeface="+mn-cs"/>
              </a:rPr>
              <a:t> volle Stunden aufrundet. Dies bedeutet ein Aufrunden auf null Nachkommastellen.</a:t>
            </a:r>
            <a:endParaRPr lang="de-DE">
              <a:effectLst/>
            </a:endParaRPr>
          </a:p>
          <a:p>
            <a:endParaRPr lang="de-DE" sz="1100" baseline="0"/>
          </a:p>
          <a:p>
            <a:endParaRPr lang="de-DE" sz="1100" baseline="0"/>
          </a:p>
        </xdr:txBody>
      </xdr:sp>
      <xdr:pic>
        <xdr:nvPicPr>
          <xdr:cNvPr id="6" name="Grafik 5"/>
          <xdr:cNvPicPr>
            <a:picLocks noChangeAspect="1"/>
          </xdr:cNvPicPr>
        </xdr:nvPicPr>
        <xdr:blipFill>
          <a:blip xmlns:r="http://schemas.openxmlformats.org/officeDocument/2006/relationships" r:embed="rId1"/>
          <a:stretch>
            <a:fillRect/>
          </a:stretch>
        </xdr:blipFill>
        <xdr:spPr>
          <a:xfrm>
            <a:off x="1458752" y="4917497"/>
            <a:ext cx="3123810" cy="457143"/>
          </a:xfrm>
          <a:prstGeom prst="rect">
            <a:avLst/>
          </a:prstGeom>
        </xdr:spPr>
      </xdr:pic>
      <xdr:pic>
        <xdr:nvPicPr>
          <xdr:cNvPr id="2" name="Grafik 1"/>
          <xdr:cNvPicPr>
            <a:picLocks noChangeAspect="1"/>
          </xdr:cNvPicPr>
        </xdr:nvPicPr>
        <xdr:blipFill>
          <a:blip xmlns:r="http://schemas.openxmlformats.org/officeDocument/2006/relationships" r:embed="rId2"/>
          <a:stretch>
            <a:fillRect/>
          </a:stretch>
        </xdr:blipFill>
        <xdr:spPr>
          <a:xfrm>
            <a:off x="944998" y="4048991"/>
            <a:ext cx="4304761" cy="400000"/>
          </a:xfrm>
          <a:prstGeom prst="rect">
            <a:avLst/>
          </a:prstGeom>
        </xdr:spPr>
      </xdr:pic>
    </xdr:grp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1</xdr:row>
      <xdr:rowOff>180974</xdr:rowOff>
    </xdr:from>
    <xdr:to>
      <xdr:col>9</xdr:col>
      <xdr:colOff>0</xdr:colOff>
      <xdr:row>6</xdr:row>
      <xdr:rowOff>60613</xdr:rowOff>
    </xdr:to>
    <xdr:sp macro="" textlink="">
      <xdr:nvSpPr>
        <xdr:cNvPr id="2" name="Textfeld 1"/>
        <xdr:cNvSpPr txBox="1"/>
      </xdr:nvSpPr>
      <xdr:spPr>
        <a:xfrm>
          <a:off x="0" y="423429"/>
          <a:ext cx="7715250" cy="832139"/>
        </a:xfrm>
        <a:prstGeom prst="rect">
          <a:avLst/>
        </a:prstGeom>
        <a:solidFill>
          <a:schemeClr val="accent4">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1"/>
            <a:t>AUFGABE</a:t>
          </a:r>
        </a:p>
        <a:p>
          <a:pPr marL="0" marR="0" indent="0" defTabSz="914400" eaLnBrk="1" fontAlgn="auto" latinLnBrk="0" hangingPunct="1">
            <a:lnSpc>
              <a:spcPct val="100000"/>
            </a:lnSpc>
            <a:spcBef>
              <a:spcPts val="0"/>
            </a:spcBef>
            <a:spcAft>
              <a:spcPts val="0"/>
            </a:spcAft>
            <a:buClrTx/>
            <a:buSzTx/>
            <a:buFontTx/>
            <a:buNone/>
            <a:tabLst/>
            <a:defRPr/>
          </a:pPr>
          <a:r>
            <a:rPr lang="de-DE" sz="1100" baseline="0">
              <a:solidFill>
                <a:schemeClr val="dk1"/>
              </a:solidFill>
              <a:effectLst/>
              <a:latin typeface="+mn-lt"/>
              <a:ea typeface="+mn-ea"/>
              <a:cs typeface="+mn-cs"/>
            </a:rPr>
            <a:t>• Arbeitsbeginn und Arbeitsende für einzelne Projektaufgaben werden minutengenau erfasst. </a:t>
          </a:r>
          <a:endParaRPr lang="de-DE" sz="1100" baseline="0"/>
        </a:p>
        <a:p>
          <a:r>
            <a:rPr lang="de-DE" sz="1100" baseline="0"/>
            <a:t>• Die Abrechnung der Projektzeiten erfolgt in 15-Minuten-Intervallen, wobei jede begonnene Viertelstunde gerechnet wird.</a:t>
          </a:r>
        </a:p>
        <a:p>
          <a:r>
            <a:rPr lang="de-DE" sz="1100" baseline="0"/>
            <a:t>• Eine Viertelstunde entspricht einer Arbeitseinheit (AE). Die Anzahl der Arbeitseinheiten soll berechnet werden.</a:t>
          </a:r>
          <a:endParaRPr lang="de-DE" sz="1100"/>
        </a:p>
      </xdr:txBody>
    </xdr:sp>
    <xdr:clientData/>
  </xdr:twoCellAnchor>
  <xdr:twoCellAnchor>
    <xdr:from>
      <xdr:col>0</xdr:col>
      <xdr:colOff>225136</xdr:colOff>
      <xdr:row>14</xdr:row>
      <xdr:rowOff>152399</xdr:rowOff>
    </xdr:from>
    <xdr:to>
      <xdr:col>6</xdr:col>
      <xdr:colOff>558511</xdr:colOff>
      <xdr:row>30</xdr:row>
      <xdr:rowOff>164523</xdr:rowOff>
    </xdr:to>
    <xdr:grpSp>
      <xdr:nvGrpSpPr>
        <xdr:cNvPr id="10" name="Gruppieren 9"/>
        <xdr:cNvGrpSpPr/>
      </xdr:nvGrpSpPr>
      <xdr:grpSpPr>
        <a:xfrm>
          <a:off x="225136" y="3174422"/>
          <a:ext cx="5269057" cy="3060124"/>
          <a:chOff x="225136" y="3165763"/>
          <a:chExt cx="5269057" cy="3060124"/>
        </a:xfrm>
      </xdr:grpSpPr>
      <xdr:sp macro="" textlink="">
        <xdr:nvSpPr>
          <xdr:cNvPr id="4" name="Textfeld 3"/>
          <xdr:cNvSpPr txBox="1"/>
        </xdr:nvSpPr>
        <xdr:spPr>
          <a:xfrm>
            <a:off x="225136" y="3165763"/>
            <a:ext cx="5269057" cy="3060124"/>
          </a:xfrm>
          <a:prstGeom prst="wedgeEllipseCallout">
            <a:avLst>
              <a:gd name="adj1" fmla="val 48161"/>
              <a:gd name="adj2" fmla="val -57702"/>
            </a:avLst>
          </a:prstGeom>
          <a:solidFill>
            <a:sysClr val="window" lastClr="FFFFFF"/>
          </a:solidFill>
          <a:ln w="28575" cmpd="sng">
            <a:solidFill>
              <a:schemeClr val="bg1">
                <a:lumMod val="65000"/>
              </a:schemeClr>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a:solidFill>
                  <a:schemeClr val="dk1"/>
                </a:solidFill>
                <a:effectLst/>
                <a:latin typeface="+mn-lt"/>
                <a:ea typeface="+mn-ea"/>
                <a:cs typeface="+mn-cs"/>
              </a:rPr>
              <a:t>Die ungerundete Arbeitszeit als Teil eines Tages wird zuerst in Viertelstunden umgerechnet, indem die Zeit mit dem Faktor 96 (= 24 Stunden = 48 halbe Stunden = 96 Viertelstunden) multipliziert wird. Das Ergebnis wird auf die nächste ganze Zahl und damit auf die nächste Viertelstunde aufgerundet.</a:t>
            </a:r>
          </a:p>
          <a:p>
            <a:r>
              <a:rPr lang="de-DE" sz="1100">
                <a:solidFill>
                  <a:schemeClr val="dk1"/>
                </a:solidFill>
                <a:effectLst/>
                <a:latin typeface="+mn-lt"/>
                <a:ea typeface="+mn-ea"/>
                <a:cs typeface="+mn-cs"/>
              </a:rPr>
              <a:t>Anschließend erfolgt eine Division durch 96, um die Zeit in der Einheit Viertelstunden wieder als Teil eines Tages darzustellen.</a:t>
            </a:r>
            <a:endParaRPr lang="de-DE">
              <a:effectLst/>
            </a:endParaRPr>
          </a:p>
        </xdr:txBody>
      </xdr:sp>
      <xdr:pic>
        <xdr:nvPicPr>
          <xdr:cNvPr id="9" name="Grafik 8"/>
          <xdr:cNvPicPr>
            <a:picLocks noChangeAspect="1"/>
          </xdr:cNvPicPr>
        </xdr:nvPicPr>
        <xdr:blipFill>
          <a:blip xmlns:r="http://schemas.openxmlformats.org/officeDocument/2006/relationships" r:embed="rId1"/>
          <a:stretch>
            <a:fillRect/>
          </a:stretch>
        </xdr:blipFill>
        <xdr:spPr>
          <a:xfrm>
            <a:off x="1307522" y="5152159"/>
            <a:ext cx="2952381" cy="647619"/>
          </a:xfrm>
          <a:prstGeom prst="rect">
            <a:avLst/>
          </a:prstGeom>
        </xdr:spPr>
      </xdr:pic>
    </xdr:grpSp>
    <xdr:clientData/>
  </xdr:twoCellAnchor>
  <xdr:twoCellAnchor>
    <xdr:from>
      <xdr:col>6</xdr:col>
      <xdr:colOff>926523</xdr:colOff>
      <xdr:row>16</xdr:row>
      <xdr:rowOff>185308</xdr:rowOff>
    </xdr:from>
    <xdr:to>
      <xdr:col>13</xdr:col>
      <xdr:colOff>467592</xdr:colOff>
      <xdr:row>25</xdr:row>
      <xdr:rowOff>121230</xdr:rowOff>
    </xdr:to>
    <xdr:grpSp>
      <xdr:nvGrpSpPr>
        <xdr:cNvPr id="8" name="Gruppieren 7"/>
        <xdr:cNvGrpSpPr/>
      </xdr:nvGrpSpPr>
      <xdr:grpSpPr>
        <a:xfrm>
          <a:off x="5862205" y="3588331"/>
          <a:ext cx="5134842" cy="1650422"/>
          <a:chOff x="5862205" y="3588331"/>
          <a:chExt cx="5134842" cy="1650422"/>
        </a:xfrm>
      </xdr:grpSpPr>
      <xdr:sp macro="" textlink="">
        <xdr:nvSpPr>
          <xdr:cNvPr id="5" name="Textfeld 4"/>
          <xdr:cNvSpPr txBox="1"/>
        </xdr:nvSpPr>
        <xdr:spPr>
          <a:xfrm>
            <a:off x="5862205" y="3588331"/>
            <a:ext cx="5134842" cy="1650422"/>
          </a:xfrm>
          <a:prstGeom prst="wedgeEllipseCallout">
            <a:avLst>
              <a:gd name="adj1" fmla="val -35108"/>
              <a:gd name="adj2" fmla="val -92151"/>
            </a:avLst>
          </a:prstGeom>
          <a:solidFill>
            <a:sysClr val="window" lastClr="FFFFFF"/>
          </a:solidFill>
          <a:ln w="28575" cmpd="sng">
            <a:solidFill>
              <a:schemeClr val="bg1">
                <a:lumMod val="65000"/>
              </a:schemeClr>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a:solidFill>
                  <a:schemeClr val="dk1"/>
                </a:solidFill>
                <a:effectLst/>
                <a:latin typeface="+mn-lt"/>
                <a:ea typeface="+mn-ea"/>
                <a:cs typeface="+mn-cs"/>
              </a:rPr>
              <a:t>Die abzurechnende Arbeitszeit </a:t>
            </a:r>
            <a:r>
              <a:rPr lang="de-DE" sz="1100" baseline="0">
                <a:solidFill>
                  <a:schemeClr val="dk1"/>
                </a:solidFill>
                <a:effectLst/>
                <a:latin typeface="+mn-lt"/>
                <a:ea typeface="+mn-ea"/>
                <a:cs typeface="+mn-cs"/>
              </a:rPr>
              <a:t>wird in Minuten umgewandelt und durch 15 geteilt, um viertelstündige Arbeitseinheiten zu erhalten.</a:t>
            </a:r>
          </a:p>
          <a:p>
            <a:endParaRPr lang="de-DE" sz="1100" baseline="0">
              <a:solidFill>
                <a:schemeClr val="dk1"/>
              </a:solidFill>
              <a:effectLst/>
              <a:latin typeface="+mn-lt"/>
              <a:ea typeface="+mn-ea"/>
              <a:cs typeface="+mn-cs"/>
            </a:endParaRPr>
          </a:p>
          <a:p>
            <a:endParaRPr lang="de-DE">
              <a:effectLst/>
            </a:endParaRPr>
          </a:p>
        </xdr:txBody>
      </xdr:sp>
      <xdr:pic>
        <xdr:nvPicPr>
          <xdr:cNvPr id="6" name="Grafik 5"/>
          <xdr:cNvPicPr>
            <a:picLocks noChangeAspect="1"/>
          </xdr:cNvPicPr>
        </xdr:nvPicPr>
        <xdr:blipFill>
          <a:blip xmlns:r="http://schemas.openxmlformats.org/officeDocument/2006/relationships" r:embed="rId2"/>
          <a:stretch>
            <a:fillRect/>
          </a:stretch>
        </xdr:blipFill>
        <xdr:spPr>
          <a:xfrm>
            <a:off x="6511637" y="4511386"/>
            <a:ext cx="3790476" cy="238095"/>
          </a:xfrm>
          <a:prstGeom prst="rect">
            <a:avLst/>
          </a:prstGeom>
        </xdr:spPr>
      </xdr:pic>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xdr:row>
      <xdr:rowOff>866</xdr:rowOff>
    </xdr:from>
    <xdr:to>
      <xdr:col>7</xdr:col>
      <xdr:colOff>0</xdr:colOff>
      <xdr:row>6</xdr:row>
      <xdr:rowOff>1</xdr:rowOff>
    </xdr:to>
    <xdr:sp macro="" textlink="">
      <xdr:nvSpPr>
        <xdr:cNvPr id="3" name="Textfeld 2"/>
        <xdr:cNvSpPr txBox="1"/>
      </xdr:nvSpPr>
      <xdr:spPr>
        <a:xfrm>
          <a:off x="0" y="442480"/>
          <a:ext cx="6260523" cy="787112"/>
        </a:xfrm>
        <a:prstGeom prst="rect">
          <a:avLst/>
        </a:prstGeom>
        <a:solidFill>
          <a:schemeClr val="accent4">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1"/>
            <a:t>AUFGABE</a:t>
          </a:r>
        </a:p>
        <a:p>
          <a:pPr marL="0" marR="0" indent="0" defTabSz="914400" eaLnBrk="1" fontAlgn="auto" latinLnBrk="0" hangingPunct="1">
            <a:lnSpc>
              <a:spcPct val="100000"/>
            </a:lnSpc>
            <a:spcBef>
              <a:spcPts val="0"/>
            </a:spcBef>
            <a:spcAft>
              <a:spcPts val="0"/>
            </a:spcAft>
            <a:buClrTx/>
            <a:buSzTx/>
            <a:buFontTx/>
            <a:buNone/>
            <a:tabLst/>
            <a:defRPr/>
          </a:pPr>
          <a:r>
            <a:rPr lang="de-DE" sz="1100" baseline="0">
              <a:solidFill>
                <a:schemeClr val="dk1"/>
              </a:solidFill>
              <a:effectLst/>
              <a:latin typeface="+mn-lt"/>
              <a:ea typeface="+mn-ea"/>
              <a:cs typeface="+mn-cs"/>
            </a:rPr>
            <a:t>• Arbeitsbeginn und Arbeitsende werden sekundengenau erfasst. </a:t>
          </a:r>
          <a:endParaRPr lang="de-DE" sz="1100" baseline="0"/>
        </a:p>
        <a:p>
          <a:r>
            <a:rPr lang="de-DE" sz="1100" baseline="0"/>
            <a:t>• Für die Arbeitszeitabrechnung sollen nur Minuten berücksichtigt werden. </a:t>
          </a:r>
        </a:p>
        <a:p>
          <a:r>
            <a:rPr lang="de-DE" sz="1100" baseline="0"/>
            <a:t>• Sekunden sollen auf- oder abgerundet werden. Es soll eine Rundung auf volle  Minuten erfolgen.</a:t>
          </a:r>
          <a:br>
            <a:rPr lang="de-DE" sz="1100" baseline="0"/>
          </a:br>
          <a:endParaRPr lang="de-DE" sz="1100"/>
        </a:p>
      </xdr:txBody>
    </xdr:sp>
    <xdr:clientData/>
  </xdr:twoCellAnchor>
  <xdr:twoCellAnchor>
    <xdr:from>
      <xdr:col>0</xdr:col>
      <xdr:colOff>413230</xdr:colOff>
      <xdr:row>13</xdr:row>
      <xdr:rowOff>82592</xdr:rowOff>
    </xdr:from>
    <xdr:to>
      <xdr:col>5</xdr:col>
      <xdr:colOff>1074118</xdr:colOff>
      <xdr:row>22</xdr:row>
      <xdr:rowOff>130216</xdr:rowOff>
    </xdr:to>
    <xdr:grpSp>
      <xdr:nvGrpSpPr>
        <xdr:cNvPr id="2" name="Gruppieren 1"/>
        <xdr:cNvGrpSpPr/>
      </xdr:nvGrpSpPr>
      <xdr:grpSpPr>
        <a:xfrm>
          <a:off x="413230" y="2645683"/>
          <a:ext cx="4765297" cy="1762124"/>
          <a:chOff x="1226527" y="2903460"/>
          <a:chExt cx="4763965" cy="1762124"/>
        </a:xfrm>
      </xdr:grpSpPr>
      <xdr:sp macro="" textlink="">
        <xdr:nvSpPr>
          <xdr:cNvPr id="4" name="Textfeld 3"/>
          <xdr:cNvSpPr txBox="1"/>
        </xdr:nvSpPr>
        <xdr:spPr>
          <a:xfrm>
            <a:off x="1226527" y="2903460"/>
            <a:ext cx="4763965" cy="1762124"/>
          </a:xfrm>
          <a:prstGeom prst="wedgeEllipseCallout">
            <a:avLst>
              <a:gd name="adj1" fmla="val 33404"/>
              <a:gd name="adj2" fmla="val -67258"/>
            </a:avLst>
          </a:prstGeom>
          <a:solidFill>
            <a:sysClr val="window" lastClr="FFFFFF"/>
          </a:solidFill>
          <a:ln w="28575" cmpd="sng">
            <a:solidFill>
              <a:schemeClr val="bg1">
                <a:lumMod val="65000"/>
              </a:schemeClr>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a:solidFill>
                  <a:schemeClr val="dk1"/>
                </a:solidFill>
                <a:effectLst/>
                <a:latin typeface="+mn-lt"/>
                <a:ea typeface="+mn-ea"/>
                <a:cs typeface="+mn-cs"/>
              </a:rPr>
              <a:t>Da ein Tag aus 24 Stunden</a:t>
            </a:r>
            <a:r>
              <a:rPr lang="de-DE" sz="1100" baseline="0">
                <a:solidFill>
                  <a:schemeClr val="dk1"/>
                </a:solidFill>
                <a:effectLst/>
                <a:latin typeface="+mn-lt"/>
                <a:ea typeface="+mn-ea"/>
                <a:cs typeface="+mn-cs"/>
              </a:rPr>
              <a:t> und eine Stunde </a:t>
            </a:r>
            <a:br>
              <a:rPr lang="de-DE" sz="1100" baseline="0">
                <a:solidFill>
                  <a:schemeClr val="dk1"/>
                </a:solidFill>
                <a:effectLst/>
                <a:latin typeface="+mn-lt"/>
                <a:ea typeface="+mn-ea"/>
                <a:cs typeface="+mn-cs"/>
              </a:rPr>
            </a:br>
            <a:r>
              <a:rPr lang="de-DE" sz="1100" baseline="0">
                <a:solidFill>
                  <a:schemeClr val="dk1"/>
                </a:solidFill>
                <a:effectLst/>
                <a:latin typeface="+mn-lt"/>
                <a:ea typeface="+mn-ea"/>
                <a:cs typeface="+mn-cs"/>
              </a:rPr>
              <a:t>aus 60 Minuten besteht, wird als Schritt für </a:t>
            </a:r>
            <a:br>
              <a:rPr lang="de-DE" sz="1100" baseline="0">
                <a:solidFill>
                  <a:schemeClr val="dk1"/>
                </a:solidFill>
                <a:effectLst/>
                <a:latin typeface="+mn-lt"/>
                <a:ea typeface="+mn-ea"/>
                <a:cs typeface="+mn-cs"/>
              </a:rPr>
            </a:br>
            <a:r>
              <a:rPr lang="de-DE" sz="1100" baseline="0">
                <a:solidFill>
                  <a:schemeClr val="dk1"/>
                </a:solidFill>
                <a:effectLst/>
                <a:latin typeface="+mn-lt"/>
                <a:ea typeface="+mn-ea"/>
                <a:cs typeface="+mn-cs"/>
              </a:rPr>
              <a:t>die Vielfachrundung 1/24*60 = 1/1440 gewählt.</a:t>
            </a:r>
          </a:p>
          <a:p>
            <a:endParaRPr lang="de-DE">
              <a:effectLst/>
            </a:endParaRPr>
          </a:p>
          <a:p>
            <a:endParaRPr lang="de-DE" sz="1100" baseline="0">
              <a:solidFill>
                <a:schemeClr val="dk1"/>
              </a:solidFill>
              <a:effectLst/>
              <a:latin typeface="+mn-lt"/>
              <a:ea typeface="+mn-ea"/>
              <a:cs typeface="+mn-cs"/>
            </a:endParaRPr>
          </a:p>
          <a:p>
            <a:endParaRPr lang="de-DE">
              <a:effectLst/>
            </a:endParaRPr>
          </a:p>
        </xdr:txBody>
      </xdr:sp>
      <xdr:pic>
        <xdr:nvPicPr>
          <xdr:cNvPr id="5" name="Grafik 4"/>
          <xdr:cNvPicPr>
            <a:picLocks noChangeAspect="1"/>
          </xdr:cNvPicPr>
        </xdr:nvPicPr>
        <xdr:blipFill>
          <a:blip xmlns:r="http://schemas.openxmlformats.org/officeDocument/2006/relationships" r:embed="rId1"/>
          <a:stretch>
            <a:fillRect/>
          </a:stretch>
        </xdr:blipFill>
        <xdr:spPr>
          <a:xfrm>
            <a:off x="2083777" y="3795346"/>
            <a:ext cx="2485714" cy="438095"/>
          </a:xfrm>
          <a:prstGeom prst="rect">
            <a:avLst/>
          </a:prstGeom>
        </xdr:spPr>
      </xdr:pic>
    </xdr:grp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2</xdr:row>
      <xdr:rowOff>0</xdr:rowOff>
    </xdr:from>
    <xdr:to>
      <xdr:col>8</xdr:col>
      <xdr:colOff>0</xdr:colOff>
      <xdr:row>6</xdr:row>
      <xdr:rowOff>0</xdr:rowOff>
    </xdr:to>
    <xdr:sp macro="" textlink="">
      <xdr:nvSpPr>
        <xdr:cNvPr id="3" name="Textfeld 2"/>
        <xdr:cNvSpPr txBox="1"/>
      </xdr:nvSpPr>
      <xdr:spPr>
        <a:xfrm>
          <a:off x="0" y="441614"/>
          <a:ext cx="7533409" cy="787977"/>
        </a:xfrm>
        <a:prstGeom prst="rect">
          <a:avLst/>
        </a:prstGeom>
        <a:solidFill>
          <a:schemeClr val="accent4">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1"/>
            <a:t>AUFGABE</a:t>
          </a:r>
        </a:p>
        <a:p>
          <a:r>
            <a:rPr lang="de-DE" sz="1100" baseline="0">
              <a:solidFill>
                <a:schemeClr val="dk1"/>
              </a:solidFill>
              <a:effectLst/>
              <a:latin typeface="+mn-lt"/>
              <a:ea typeface="+mn-ea"/>
              <a:cs typeface="+mn-cs"/>
            </a:rPr>
            <a:t>• </a:t>
          </a:r>
          <a:r>
            <a:rPr lang="de-DE" sz="1100">
              <a:solidFill>
                <a:schemeClr val="dk1"/>
              </a:solidFill>
              <a:effectLst/>
              <a:latin typeface="+mn-lt"/>
              <a:ea typeface="+mn-ea"/>
              <a:cs typeface="+mn-cs"/>
            </a:rPr>
            <a:t>Für </a:t>
          </a:r>
          <a:r>
            <a:rPr lang="de-DE" sz="1100" baseline="0">
              <a:solidFill>
                <a:schemeClr val="dk1"/>
              </a:solidFill>
              <a:effectLst/>
              <a:latin typeface="+mn-lt"/>
              <a:ea typeface="+mn-ea"/>
              <a:cs typeface="+mn-cs"/>
            </a:rPr>
            <a:t>Gebührenrechnungen sind die Beträge auf den nächsten durch 10 oder durch 50 teilbaren Wert abzurunden. </a:t>
          </a:r>
        </a:p>
        <a:p>
          <a:r>
            <a:rPr lang="de-DE" sz="1100" baseline="0">
              <a:solidFill>
                <a:schemeClr val="dk1"/>
              </a:solidFill>
              <a:effectLst/>
              <a:latin typeface="+mn-lt"/>
              <a:ea typeface="+mn-ea"/>
              <a:cs typeface="+mn-cs"/>
            </a:rPr>
            <a:t>• Bei den Rundungsfunktionen RUNDEN, AUFRUNDEN und ABRUNDEN kann nur die Zahl der Dezimalstellen festgelegt werden.</a:t>
          </a:r>
        </a:p>
        <a:p>
          <a:r>
            <a:rPr lang="de-DE" sz="1100" baseline="0">
              <a:solidFill>
                <a:schemeClr val="dk1"/>
              </a:solidFill>
              <a:effectLst/>
              <a:latin typeface="+mn-lt"/>
              <a:ea typeface="+mn-ea"/>
              <a:cs typeface="+mn-cs"/>
            </a:rPr>
            <a:t>• Daher kommen auch die anderen Rundungsfunktionen zum Einsatz wie VRUNDEN, UNTERGRENZE und OBERGRENZE.</a:t>
          </a:r>
        </a:p>
      </xdr:txBody>
    </xdr:sp>
    <xdr:clientData/>
  </xdr:twoCellAnchor>
  <xdr:twoCellAnchor>
    <xdr:from>
      <xdr:col>0</xdr:col>
      <xdr:colOff>29308</xdr:colOff>
      <xdr:row>15</xdr:row>
      <xdr:rowOff>65609</xdr:rowOff>
    </xdr:from>
    <xdr:to>
      <xdr:col>4</xdr:col>
      <xdr:colOff>1067533</xdr:colOff>
      <xdr:row>23</xdr:row>
      <xdr:rowOff>156529</xdr:rowOff>
    </xdr:to>
    <xdr:grpSp>
      <xdr:nvGrpSpPr>
        <xdr:cNvPr id="9" name="Gruppieren 8"/>
        <xdr:cNvGrpSpPr/>
      </xdr:nvGrpSpPr>
      <xdr:grpSpPr>
        <a:xfrm>
          <a:off x="29308" y="3390700"/>
          <a:ext cx="5064702" cy="1614920"/>
          <a:chOff x="0" y="3320762"/>
          <a:chExt cx="5558270" cy="1614920"/>
        </a:xfrm>
      </xdr:grpSpPr>
      <xdr:sp macro="" textlink="">
        <xdr:nvSpPr>
          <xdr:cNvPr id="11" name="Textfeld 10"/>
          <xdr:cNvSpPr txBox="1"/>
        </xdr:nvSpPr>
        <xdr:spPr>
          <a:xfrm>
            <a:off x="0" y="3320762"/>
            <a:ext cx="5558270" cy="1614920"/>
          </a:xfrm>
          <a:prstGeom prst="wedgeEllipseCallout">
            <a:avLst>
              <a:gd name="adj1" fmla="val 13229"/>
              <a:gd name="adj2" fmla="val -91747"/>
            </a:avLst>
          </a:prstGeom>
          <a:solidFill>
            <a:sysClr val="window" lastClr="FFFFFF"/>
          </a:solidFill>
          <a:ln w="28575" cmpd="sng">
            <a:solidFill>
              <a:schemeClr val="bg1">
                <a:lumMod val="65000"/>
              </a:schemeClr>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a:solidFill>
                  <a:schemeClr val="dk1"/>
                </a:solidFill>
                <a:effectLst/>
                <a:latin typeface="+mn-lt"/>
                <a:ea typeface="+mn-ea"/>
                <a:cs typeface="+mn-cs"/>
              </a:rPr>
              <a:t>Soll</a:t>
            </a:r>
            <a:r>
              <a:rPr lang="de-DE" sz="1100" baseline="0">
                <a:solidFill>
                  <a:schemeClr val="dk1"/>
                </a:solidFill>
                <a:effectLst/>
                <a:latin typeface="+mn-lt"/>
                <a:ea typeface="+mn-ea"/>
                <a:cs typeface="+mn-cs"/>
              </a:rPr>
              <a:t> auf volle 10er abgerundet werden, lässt sich dies einfach mit der Funktion ABRUNDEN erledigen.</a:t>
            </a:r>
            <a:endParaRPr lang="de-DE">
              <a:effectLst/>
            </a:endParaRPr>
          </a:p>
          <a:p>
            <a:endParaRPr lang="de-DE" sz="1100">
              <a:solidFill>
                <a:schemeClr val="dk1"/>
              </a:solidFill>
              <a:effectLst/>
              <a:latin typeface="+mn-lt"/>
              <a:ea typeface="+mn-ea"/>
              <a:cs typeface="+mn-cs"/>
            </a:endParaRPr>
          </a:p>
          <a:p>
            <a:endParaRPr lang="de-DE" sz="1100">
              <a:solidFill>
                <a:schemeClr val="dk1"/>
              </a:solidFill>
              <a:effectLst/>
              <a:latin typeface="+mn-lt"/>
              <a:ea typeface="+mn-ea"/>
              <a:cs typeface="+mn-cs"/>
            </a:endParaRPr>
          </a:p>
          <a:p>
            <a:endParaRPr lang="de-DE" sz="1100">
              <a:solidFill>
                <a:schemeClr val="dk1"/>
              </a:solidFill>
              <a:effectLst/>
              <a:latin typeface="+mn-lt"/>
              <a:ea typeface="+mn-ea"/>
              <a:cs typeface="+mn-cs"/>
            </a:endParaRPr>
          </a:p>
          <a:p>
            <a:r>
              <a:rPr lang="de-DE" sz="1100" baseline="0">
                <a:solidFill>
                  <a:schemeClr val="dk1"/>
                </a:solidFill>
                <a:effectLst/>
                <a:latin typeface="+mn-lt"/>
                <a:ea typeface="+mn-ea"/>
                <a:cs typeface="+mn-cs"/>
              </a:rPr>
              <a:t>0  statt -1 rundet auf  Ganzzahl, -2 auf volle Hunderter.</a:t>
            </a:r>
            <a:endParaRPr lang="de-DE">
              <a:effectLst/>
            </a:endParaRPr>
          </a:p>
          <a:p>
            <a:endParaRPr lang="de-DE">
              <a:effectLst/>
            </a:endParaRPr>
          </a:p>
          <a:p>
            <a:endParaRPr lang="de-DE" sz="1100" baseline="0">
              <a:solidFill>
                <a:schemeClr val="dk1"/>
              </a:solidFill>
              <a:effectLst/>
              <a:latin typeface="+mn-lt"/>
              <a:ea typeface="+mn-ea"/>
              <a:cs typeface="+mn-cs"/>
            </a:endParaRPr>
          </a:p>
          <a:p>
            <a:endParaRPr lang="de-DE">
              <a:effectLst/>
            </a:endParaRPr>
          </a:p>
        </xdr:txBody>
      </xdr:sp>
      <xdr:pic>
        <xdr:nvPicPr>
          <xdr:cNvPr id="12" name="Grafik 11"/>
          <xdr:cNvPicPr>
            <a:picLocks noChangeAspect="1"/>
          </xdr:cNvPicPr>
        </xdr:nvPicPr>
        <xdr:blipFill>
          <a:blip xmlns:r="http://schemas.openxmlformats.org/officeDocument/2006/relationships" r:embed="rId1"/>
          <a:stretch>
            <a:fillRect/>
          </a:stretch>
        </xdr:blipFill>
        <xdr:spPr>
          <a:xfrm>
            <a:off x="926522" y="3961535"/>
            <a:ext cx="3180953" cy="457143"/>
          </a:xfrm>
          <a:prstGeom prst="rect">
            <a:avLst/>
          </a:prstGeom>
        </xdr:spPr>
      </xdr:pic>
    </xdr:grpSp>
    <xdr:clientData/>
  </xdr:twoCellAnchor>
  <xdr:twoCellAnchor>
    <xdr:from>
      <xdr:col>5</xdr:col>
      <xdr:colOff>143740</xdr:colOff>
      <xdr:row>12</xdr:row>
      <xdr:rowOff>154797</xdr:rowOff>
    </xdr:from>
    <xdr:to>
      <xdr:col>10</xdr:col>
      <xdr:colOff>528203</xdr:colOff>
      <xdr:row>22</xdr:row>
      <xdr:rowOff>11921</xdr:rowOff>
    </xdr:to>
    <xdr:grpSp>
      <xdr:nvGrpSpPr>
        <xdr:cNvPr id="14" name="Gruppieren 13"/>
        <xdr:cNvGrpSpPr/>
      </xdr:nvGrpSpPr>
      <xdr:grpSpPr>
        <a:xfrm>
          <a:off x="5417126" y="2908388"/>
          <a:ext cx="4151168" cy="1762124"/>
          <a:chOff x="5252605" y="2422814"/>
          <a:chExt cx="4151167" cy="1762124"/>
        </a:xfrm>
      </xdr:grpSpPr>
      <xdr:sp macro="" textlink="">
        <xdr:nvSpPr>
          <xdr:cNvPr id="6" name="Textfeld 5"/>
          <xdr:cNvSpPr txBox="1"/>
        </xdr:nvSpPr>
        <xdr:spPr>
          <a:xfrm>
            <a:off x="5252605" y="2422814"/>
            <a:ext cx="4151167" cy="1762124"/>
          </a:xfrm>
          <a:prstGeom prst="wedgeEllipseCallout">
            <a:avLst>
              <a:gd name="adj1" fmla="val -54788"/>
              <a:gd name="adj2" fmla="val -64160"/>
            </a:avLst>
          </a:prstGeom>
          <a:solidFill>
            <a:sysClr val="window" lastClr="FFFFFF"/>
          </a:solidFill>
          <a:ln w="28575" cmpd="sng">
            <a:solidFill>
              <a:schemeClr val="bg1">
                <a:lumMod val="65000"/>
              </a:schemeClr>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aseline="0">
                <a:solidFill>
                  <a:schemeClr val="dk1"/>
                </a:solidFill>
                <a:effectLst/>
                <a:latin typeface="+mn-lt"/>
                <a:ea typeface="+mn-ea"/>
                <a:cs typeface="+mn-cs"/>
              </a:rPr>
              <a:t>Mit der Funktion UNTERGRENZE kann direkt die Schrittweite der Rundung festgelegt werden.</a:t>
            </a:r>
            <a:endParaRPr lang="de-DE">
              <a:effectLst/>
            </a:endParaRPr>
          </a:p>
          <a:p>
            <a:endParaRPr lang="de-DE">
              <a:effectLst/>
            </a:endParaRPr>
          </a:p>
          <a:p>
            <a:endParaRPr lang="de-DE" sz="1100" baseline="0">
              <a:solidFill>
                <a:schemeClr val="dk1"/>
              </a:solidFill>
              <a:effectLst/>
              <a:latin typeface="+mn-lt"/>
              <a:ea typeface="+mn-ea"/>
              <a:cs typeface="+mn-cs"/>
            </a:endParaRPr>
          </a:p>
          <a:p>
            <a:endParaRPr lang="de-DE">
              <a:effectLst/>
            </a:endParaRPr>
          </a:p>
        </xdr:txBody>
      </xdr:sp>
      <xdr:pic>
        <xdr:nvPicPr>
          <xdr:cNvPr id="13" name="Grafik 12"/>
          <xdr:cNvPicPr>
            <a:picLocks noChangeAspect="1"/>
          </xdr:cNvPicPr>
        </xdr:nvPicPr>
        <xdr:blipFill>
          <a:blip xmlns:r="http://schemas.openxmlformats.org/officeDocument/2006/relationships" r:embed="rId2"/>
          <a:stretch>
            <a:fillRect/>
          </a:stretch>
        </xdr:blipFill>
        <xdr:spPr>
          <a:xfrm>
            <a:off x="5966113" y="3177886"/>
            <a:ext cx="2847619" cy="400000"/>
          </a:xfrm>
          <a:prstGeom prst="rect">
            <a:avLst/>
          </a:prstGeom>
        </xdr:spPr>
      </xdr:pic>
    </xdr:grp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2</xdr:row>
      <xdr:rowOff>181840</xdr:rowOff>
    </xdr:from>
    <xdr:to>
      <xdr:col>7</xdr:col>
      <xdr:colOff>0</xdr:colOff>
      <xdr:row>7</xdr:row>
      <xdr:rowOff>0</xdr:rowOff>
    </xdr:to>
    <xdr:sp macro="" textlink="">
      <xdr:nvSpPr>
        <xdr:cNvPr id="2" name="Textfeld 1"/>
        <xdr:cNvSpPr txBox="1"/>
      </xdr:nvSpPr>
      <xdr:spPr>
        <a:xfrm>
          <a:off x="0" y="623454"/>
          <a:ext cx="7975023" cy="796637"/>
        </a:xfrm>
        <a:prstGeom prst="rect">
          <a:avLst/>
        </a:prstGeom>
        <a:solidFill>
          <a:schemeClr val="accent4">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1"/>
            <a:t>AUFGABE</a:t>
          </a:r>
        </a:p>
        <a:p>
          <a:r>
            <a:rPr lang="de-DE" sz="1100" baseline="0">
              <a:solidFill>
                <a:schemeClr val="dk1"/>
              </a:solidFill>
              <a:effectLst/>
              <a:latin typeface="+mn-lt"/>
              <a:ea typeface="+mn-ea"/>
              <a:cs typeface="+mn-cs"/>
            </a:rPr>
            <a:t>• Das IRWAZ_Entgelt ist für eine 35-Stunden-Woche ausgelegt. </a:t>
          </a:r>
        </a:p>
        <a:p>
          <a:r>
            <a:rPr lang="de-DE" sz="1100" baseline="0">
              <a:solidFill>
                <a:schemeClr val="dk1"/>
              </a:solidFill>
              <a:effectLst/>
              <a:latin typeface="+mn-lt"/>
              <a:ea typeface="+mn-ea"/>
              <a:cs typeface="+mn-cs"/>
            </a:rPr>
            <a:t>• Zur Berechnung des tatsächlichen Entgelts muss das IRWAZ_Entgelt mit dem Faktor Arbeitsstunden/35 multipliziert werden.</a:t>
          </a:r>
        </a:p>
        <a:p>
          <a:r>
            <a:rPr lang="de-DE" sz="1100" baseline="0">
              <a:solidFill>
                <a:schemeClr val="dk1"/>
              </a:solidFill>
              <a:effectLst/>
              <a:latin typeface="+mn-lt"/>
              <a:ea typeface="+mn-ea"/>
              <a:cs typeface="+mn-cs"/>
            </a:rPr>
            <a:t>• Die Auszahlung  soll auf volle 50 Cent erfolgen, auf- oder abgerundet.</a:t>
          </a:r>
          <a:endParaRPr lang="de-DE">
            <a:effectLst/>
          </a:endParaRPr>
        </a:p>
      </xdr:txBody>
    </xdr:sp>
    <xdr:clientData/>
  </xdr:twoCellAnchor>
  <xdr:twoCellAnchor>
    <xdr:from>
      <xdr:col>0</xdr:col>
      <xdr:colOff>609600</xdr:colOff>
      <xdr:row>16</xdr:row>
      <xdr:rowOff>157397</xdr:rowOff>
    </xdr:from>
    <xdr:to>
      <xdr:col>5</xdr:col>
      <xdr:colOff>225137</xdr:colOff>
      <xdr:row>25</xdr:row>
      <xdr:rowOff>62147</xdr:rowOff>
    </xdr:to>
    <xdr:grpSp>
      <xdr:nvGrpSpPr>
        <xdr:cNvPr id="4" name="Gruppieren 3"/>
        <xdr:cNvGrpSpPr/>
      </xdr:nvGrpSpPr>
      <xdr:grpSpPr>
        <a:xfrm>
          <a:off x="609600" y="3291988"/>
          <a:ext cx="5157355" cy="1619250"/>
          <a:chOff x="609600" y="2354140"/>
          <a:chExt cx="5147364" cy="1619250"/>
        </a:xfrm>
      </xdr:grpSpPr>
      <xdr:sp macro="" textlink="">
        <xdr:nvSpPr>
          <xdr:cNvPr id="3" name="Textfeld 2"/>
          <xdr:cNvSpPr txBox="1"/>
        </xdr:nvSpPr>
        <xdr:spPr>
          <a:xfrm>
            <a:off x="609600" y="2354140"/>
            <a:ext cx="5147364" cy="1619250"/>
          </a:xfrm>
          <a:prstGeom prst="wedgeEllipseCallout">
            <a:avLst>
              <a:gd name="adj1" fmla="val 20463"/>
              <a:gd name="adj2" fmla="val -71590"/>
            </a:avLst>
          </a:prstGeom>
          <a:solidFill>
            <a:sysClr val="window" lastClr="FFFFFF"/>
          </a:solidFill>
          <a:ln w="28575" cmpd="sng">
            <a:solidFill>
              <a:schemeClr val="bg1">
                <a:lumMod val="65000"/>
              </a:schemeClr>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aseline="0">
                <a:solidFill>
                  <a:schemeClr val="dk1"/>
                </a:solidFill>
                <a:effectLst/>
                <a:latin typeface="+mn-lt"/>
                <a:ea typeface="+mn-ea"/>
                <a:cs typeface="+mn-cs"/>
              </a:rPr>
              <a:t>Mit der Funktion VRUNDEN und dem Parameter 0,5 kann das Entgelt auf volle 50  Cent gerundet werden.</a:t>
            </a:r>
          </a:p>
          <a:p>
            <a:endParaRPr lang="de-DE">
              <a:effectLst/>
            </a:endParaRPr>
          </a:p>
          <a:p>
            <a:endParaRPr lang="de-DE">
              <a:effectLst/>
            </a:endParaRPr>
          </a:p>
          <a:p>
            <a:endParaRPr lang="de-DE" sz="1100" baseline="0">
              <a:solidFill>
                <a:schemeClr val="dk1"/>
              </a:solidFill>
              <a:effectLst/>
              <a:latin typeface="+mn-lt"/>
              <a:ea typeface="+mn-ea"/>
              <a:cs typeface="+mn-cs"/>
            </a:endParaRPr>
          </a:p>
          <a:p>
            <a:endParaRPr lang="de-DE">
              <a:effectLst/>
            </a:endParaRPr>
          </a:p>
        </xdr:txBody>
      </xdr:sp>
      <xdr:pic>
        <xdr:nvPicPr>
          <xdr:cNvPr id="5" name="Grafik 4"/>
          <xdr:cNvPicPr>
            <a:picLocks noChangeAspect="1"/>
          </xdr:cNvPicPr>
        </xdr:nvPicPr>
        <xdr:blipFill>
          <a:blip xmlns:r="http://schemas.openxmlformats.org/officeDocument/2006/relationships" r:embed="rId1"/>
          <a:stretch>
            <a:fillRect/>
          </a:stretch>
        </xdr:blipFill>
        <xdr:spPr>
          <a:xfrm>
            <a:off x="1486766" y="3028682"/>
            <a:ext cx="2677790" cy="438095"/>
          </a:xfrm>
          <a:prstGeom prst="rect">
            <a:avLst/>
          </a:prstGeom>
        </xdr:spPr>
      </xdr:pic>
    </xdr:grpSp>
    <xdr:clientData/>
  </xdr:twoCellAnchor>
</xdr:wsDr>
</file>

<file path=xl/theme/theme1.xml><?xml version="1.0" encoding="utf-8"?>
<a:theme xmlns:a="http://schemas.openxmlformats.org/drawingml/2006/main" name="Larissa">
  <a:themeElements>
    <a:clrScheme name="Nyad">
      <a:dk1>
        <a:sysClr val="windowText" lastClr="000000"/>
      </a:dk1>
      <a:lt1>
        <a:sysClr val="window" lastClr="FFFFFF"/>
      </a:lt1>
      <a:dk2>
        <a:srgbClr val="4F271C"/>
      </a:dk2>
      <a:lt2>
        <a:srgbClr val="E7DEC9"/>
      </a:lt2>
      <a:accent1>
        <a:srgbClr val="3891A7"/>
      </a:accent1>
      <a:accent2>
        <a:srgbClr val="FEB80A"/>
      </a:accent2>
      <a:accent3>
        <a:srgbClr val="C32D2E"/>
      </a:accent3>
      <a:accent4>
        <a:srgbClr val="84AA33"/>
      </a:accent4>
      <a:accent5>
        <a:srgbClr val="964305"/>
      </a:accent5>
      <a:accent6>
        <a:srgbClr val="475A8D"/>
      </a:accent6>
      <a:hlink>
        <a:srgbClr val="8DC765"/>
      </a:hlink>
      <a:folHlink>
        <a:srgbClr val="AA8A14"/>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a:solidFill>
          <a:schemeClr val="accent4">
            <a:lumMod val="40000"/>
            <a:lumOff val="60000"/>
          </a:schemeClr>
        </a:solidFill>
        <a:ln w="9525" cmpd="sng">
          <a:solidFill>
            <a:schemeClr val="lt1">
              <a:shade val="50000"/>
            </a:schemeClr>
          </a:solidFill>
        </a:ln>
      </a:spPr>
      <a:bodyPr vertOverflow="clip" horzOverflow="clip" wrap="square" rtlCol="0" anchor="t"/>
      <a:lstStyle>
        <a:defPPr>
          <a:defRPr sz="1100"/>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0"/>
  <sheetViews>
    <sheetView showGridLines="0" showRowColHeaders="0" tabSelected="1" zoomScale="110" zoomScaleNormal="110" workbookViewId="0">
      <selection activeCell="A21" sqref="A21"/>
    </sheetView>
  </sheetViews>
  <sheetFormatPr baseColWidth="10" defaultRowHeight="15" x14ac:dyDescent="0.25"/>
  <cols>
    <col min="1" max="1" width="2.7109375" customWidth="1"/>
    <col min="2" max="2" width="4.7109375" customWidth="1"/>
    <col min="3" max="3" width="78.42578125" bestFit="1" customWidth="1"/>
    <col min="4" max="4" width="19.7109375" bestFit="1" customWidth="1"/>
    <col min="21" max="21" width="11.42578125" style="131"/>
  </cols>
  <sheetData>
    <row r="1" spans="1:21" ht="50.25" customHeight="1" x14ac:dyDescent="0.25">
      <c r="A1" s="128"/>
      <c r="B1" s="128"/>
      <c r="C1" s="128"/>
      <c r="D1" s="128"/>
      <c r="E1" s="128"/>
      <c r="F1" s="128"/>
      <c r="G1" s="128"/>
      <c r="H1" s="128"/>
      <c r="I1" s="128"/>
      <c r="J1" s="128"/>
      <c r="K1" s="128"/>
      <c r="L1" s="128"/>
      <c r="M1" s="128"/>
      <c r="N1" s="128"/>
      <c r="O1" s="128"/>
      <c r="P1" s="128"/>
      <c r="Q1" s="128"/>
      <c r="R1" s="128"/>
      <c r="S1" s="128"/>
      <c r="T1" s="128"/>
    </row>
    <row r="2" spans="1:21" ht="24.95" customHeight="1" x14ac:dyDescent="0.25">
      <c r="A2" s="128"/>
      <c r="B2" s="128"/>
      <c r="C2" s="129"/>
      <c r="D2" s="128"/>
      <c r="E2" s="128"/>
      <c r="F2" s="128"/>
      <c r="G2" s="128"/>
      <c r="H2" s="128"/>
      <c r="I2" s="128"/>
      <c r="J2" s="128"/>
      <c r="K2" s="128"/>
      <c r="L2" s="128"/>
      <c r="M2" s="128"/>
      <c r="N2" s="128"/>
      <c r="O2" s="128"/>
      <c r="P2" s="128"/>
      <c r="Q2" s="128"/>
      <c r="R2" s="128"/>
      <c r="S2" s="128"/>
      <c r="T2" s="128"/>
      <c r="U2" s="132" t="s">
        <v>92</v>
      </c>
    </row>
    <row r="3" spans="1:21" ht="15" customHeight="1" x14ac:dyDescent="0.25">
      <c r="A3" s="128"/>
      <c r="B3" s="128"/>
      <c r="C3" s="130"/>
      <c r="D3" s="128"/>
      <c r="E3" s="128"/>
      <c r="F3" s="128"/>
      <c r="G3" s="128"/>
      <c r="H3" s="128"/>
      <c r="I3" s="128"/>
      <c r="J3" s="128"/>
      <c r="K3" s="128"/>
      <c r="L3" s="128"/>
      <c r="M3" s="128"/>
      <c r="N3" s="128"/>
      <c r="O3" s="128"/>
      <c r="P3" s="128"/>
      <c r="Q3" s="128"/>
      <c r="R3" s="128"/>
      <c r="S3" s="128"/>
      <c r="T3" s="128"/>
      <c r="U3" s="133"/>
    </row>
    <row r="4" spans="1:21" ht="24.95" customHeight="1" x14ac:dyDescent="0.25">
      <c r="A4" s="128"/>
      <c r="B4" s="128"/>
      <c r="C4" s="129"/>
      <c r="D4" s="128"/>
      <c r="E4" s="128"/>
      <c r="F4" s="128"/>
      <c r="G4" s="128"/>
      <c r="H4" s="128"/>
      <c r="I4" s="128"/>
      <c r="J4" s="128"/>
      <c r="K4" s="128"/>
      <c r="L4" s="128"/>
      <c r="M4" s="128"/>
      <c r="N4" s="128"/>
      <c r="O4" s="128"/>
      <c r="P4" s="128"/>
      <c r="Q4" s="128"/>
      <c r="R4" s="128"/>
      <c r="S4" s="128"/>
      <c r="T4" s="128"/>
      <c r="U4" s="132" t="s">
        <v>93</v>
      </c>
    </row>
    <row r="5" spans="1:21" ht="15" customHeight="1" x14ac:dyDescent="0.25">
      <c r="A5" s="128"/>
      <c r="B5" s="128"/>
      <c r="C5" s="130"/>
      <c r="D5" s="128"/>
      <c r="E5" s="128"/>
      <c r="F5" s="128"/>
      <c r="G5" s="128"/>
      <c r="H5" s="128"/>
      <c r="I5" s="128"/>
      <c r="J5" s="128"/>
      <c r="K5" s="128"/>
      <c r="L5" s="128"/>
      <c r="M5" s="128"/>
      <c r="N5" s="128"/>
      <c r="O5" s="128"/>
      <c r="P5" s="128"/>
      <c r="Q5" s="128"/>
      <c r="R5" s="128"/>
      <c r="S5" s="128"/>
      <c r="T5" s="128"/>
      <c r="U5" s="133"/>
    </row>
    <row r="6" spans="1:21" ht="24.95" customHeight="1" x14ac:dyDescent="0.25">
      <c r="A6" s="128"/>
      <c r="B6" s="128"/>
      <c r="C6" s="129"/>
      <c r="D6" s="128"/>
      <c r="E6" s="128"/>
      <c r="F6" s="128"/>
      <c r="G6" s="128"/>
      <c r="H6" s="128"/>
      <c r="I6" s="128"/>
      <c r="J6" s="128"/>
      <c r="K6" s="128"/>
      <c r="L6" s="128"/>
      <c r="M6" s="128"/>
      <c r="N6" s="128"/>
      <c r="O6" s="128"/>
      <c r="P6" s="128"/>
      <c r="Q6" s="128"/>
      <c r="R6" s="128"/>
      <c r="S6" s="128"/>
      <c r="T6" s="128"/>
      <c r="U6" s="132" t="s">
        <v>94</v>
      </c>
    </row>
    <row r="7" spans="1:21" ht="15" customHeight="1" x14ac:dyDescent="0.25">
      <c r="A7" s="128"/>
      <c r="B7" s="128"/>
      <c r="C7" s="130"/>
      <c r="D7" s="128"/>
      <c r="E7" s="128"/>
      <c r="F7" s="128"/>
      <c r="G7" s="128"/>
      <c r="H7" s="128"/>
      <c r="I7" s="128"/>
      <c r="J7" s="128"/>
      <c r="K7" s="128"/>
      <c r="L7" s="128"/>
      <c r="M7" s="128"/>
      <c r="N7" s="128"/>
      <c r="O7" s="128"/>
      <c r="P7" s="128"/>
      <c r="Q7" s="128"/>
      <c r="R7" s="128"/>
      <c r="S7" s="128"/>
      <c r="T7" s="128"/>
      <c r="U7" s="133"/>
    </row>
    <row r="8" spans="1:21" ht="24.95" customHeight="1" x14ac:dyDescent="0.25">
      <c r="A8" s="128"/>
      <c r="B8" s="128"/>
      <c r="C8" s="129"/>
      <c r="D8" s="128"/>
      <c r="E8" s="128"/>
      <c r="F8" s="128"/>
      <c r="G8" s="128"/>
      <c r="H8" s="128"/>
      <c r="I8" s="128"/>
      <c r="J8" s="128"/>
      <c r="K8" s="128"/>
      <c r="L8" s="128"/>
      <c r="M8" s="128"/>
      <c r="N8" s="128"/>
      <c r="O8" s="128"/>
      <c r="P8" s="128"/>
      <c r="Q8" s="128"/>
      <c r="R8" s="128"/>
      <c r="S8" s="128"/>
      <c r="T8" s="128"/>
      <c r="U8" s="132" t="s">
        <v>95</v>
      </c>
    </row>
    <row r="9" spans="1:21" ht="15" customHeight="1" x14ac:dyDescent="0.25">
      <c r="A9" s="128"/>
      <c r="B9" s="128"/>
      <c r="C9" s="130"/>
      <c r="D9" s="128"/>
      <c r="E9" s="128"/>
      <c r="F9" s="128"/>
      <c r="G9" s="128"/>
      <c r="H9" s="128"/>
      <c r="I9" s="128"/>
      <c r="J9" s="128"/>
      <c r="K9" s="128"/>
      <c r="L9" s="128"/>
      <c r="M9" s="128"/>
      <c r="N9" s="128"/>
      <c r="O9" s="128"/>
      <c r="P9" s="128"/>
      <c r="Q9" s="128"/>
      <c r="R9" s="128"/>
      <c r="S9" s="128"/>
      <c r="T9" s="128"/>
      <c r="U9" s="133"/>
    </row>
    <row r="10" spans="1:21" ht="24.95" customHeight="1" x14ac:dyDescent="0.25">
      <c r="A10" s="128"/>
      <c r="B10" s="128"/>
      <c r="C10" s="129"/>
      <c r="D10" s="128"/>
      <c r="E10" s="128"/>
      <c r="F10" s="128"/>
      <c r="G10" s="128"/>
      <c r="H10" s="128"/>
      <c r="I10" s="128"/>
      <c r="J10" s="128"/>
      <c r="K10" s="128"/>
      <c r="L10" s="128"/>
      <c r="M10" s="128"/>
      <c r="N10" s="128"/>
      <c r="O10" s="128"/>
      <c r="P10" s="128"/>
      <c r="Q10" s="128"/>
      <c r="R10" s="128"/>
      <c r="S10" s="128"/>
      <c r="T10" s="128"/>
      <c r="U10" s="132" t="s">
        <v>96</v>
      </c>
    </row>
    <row r="11" spans="1:21" ht="15" customHeight="1" x14ac:dyDescent="0.25">
      <c r="A11" s="128"/>
      <c r="B11" s="128"/>
      <c r="C11" s="130"/>
      <c r="D11" s="128"/>
      <c r="E11" s="128"/>
      <c r="F11" s="128"/>
      <c r="G11" s="128"/>
      <c r="H11" s="128"/>
      <c r="I11" s="128"/>
      <c r="J11" s="128"/>
      <c r="K11" s="128"/>
      <c r="L11" s="128"/>
      <c r="M11" s="128"/>
      <c r="N11" s="128"/>
      <c r="O11" s="128"/>
      <c r="P11" s="128"/>
      <c r="Q11" s="128"/>
      <c r="R11" s="128"/>
      <c r="S11" s="128"/>
      <c r="T11" s="128"/>
      <c r="U11" s="133"/>
    </row>
    <row r="12" spans="1:21" ht="24.95" customHeight="1" x14ac:dyDescent="0.25">
      <c r="A12" s="128"/>
      <c r="B12" s="128"/>
      <c r="C12" s="129"/>
      <c r="D12" s="128"/>
      <c r="E12" s="128"/>
      <c r="F12" s="128"/>
      <c r="G12" s="128"/>
      <c r="H12" s="128"/>
      <c r="I12" s="128"/>
      <c r="J12" s="128"/>
      <c r="K12" s="128"/>
      <c r="L12" s="128"/>
      <c r="M12" s="128"/>
      <c r="N12" s="128"/>
      <c r="O12" s="128"/>
      <c r="P12" s="128"/>
      <c r="Q12" s="128"/>
      <c r="R12" s="128"/>
      <c r="S12" s="128"/>
      <c r="T12" s="128"/>
      <c r="U12" s="132" t="s">
        <v>97</v>
      </c>
    </row>
    <row r="13" spans="1:21" ht="15" customHeight="1" x14ac:dyDescent="0.25">
      <c r="A13" s="128"/>
      <c r="B13" s="128"/>
      <c r="C13" s="130"/>
      <c r="D13" s="128"/>
      <c r="E13" s="128"/>
      <c r="F13" s="128"/>
      <c r="G13" s="128"/>
      <c r="H13" s="128"/>
      <c r="I13" s="128"/>
      <c r="J13" s="128"/>
      <c r="K13" s="128"/>
      <c r="L13" s="128"/>
      <c r="M13" s="128"/>
      <c r="N13" s="128"/>
      <c r="O13" s="128"/>
      <c r="P13" s="128"/>
      <c r="Q13" s="128"/>
      <c r="R13" s="128"/>
      <c r="S13" s="128"/>
      <c r="T13" s="128"/>
      <c r="U13" s="133"/>
    </row>
    <row r="14" spans="1:21" ht="24.95" customHeight="1" x14ac:dyDescent="0.25">
      <c r="A14" s="128"/>
      <c r="B14" s="128"/>
      <c r="C14" s="129"/>
      <c r="D14" s="128"/>
      <c r="E14" s="128"/>
      <c r="F14" s="128"/>
      <c r="G14" s="128"/>
      <c r="H14" s="128"/>
      <c r="I14" s="128"/>
      <c r="J14" s="128"/>
      <c r="K14" s="128"/>
      <c r="L14" s="128"/>
      <c r="M14" s="128"/>
      <c r="N14" s="128"/>
      <c r="O14" s="128"/>
      <c r="P14" s="128"/>
      <c r="Q14" s="128"/>
      <c r="R14" s="128"/>
      <c r="S14" s="128"/>
      <c r="T14" s="128"/>
      <c r="U14" s="132" t="s">
        <v>98</v>
      </c>
    </row>
    <row r="15" spans="1:21" ht="15" customHeight="1" x14ac:dyDescent="0.25">
      <c r="A15" s="128"/>
      <c r="B15" s="128"/>
      <c r="C15" s="128"/>
      <c r="D15" s="128"/>
      <c r="E15" s="128"/>
      <c r="F15" s="128"/>
      <c r="G15" s="128"/>
      <c r="H15" s="128"/>
      <c r="I15" s="128"/>
      <c r="J15" s="128"/>
      <c r="K15" s="128"/>
      <c r="L15" s="128"/>
      <c r="M15" s="128"/>
      <c r="N15" s="128"/>
      <c r="O15" s="128"/>
      <c r="P15" s="128"/>
      <c r="Q15" s="128"/>
      <c r="R15" s="128"/>
      <c r="S15" s="128"/>
      <c r="T15" s="128"/>
    </row>
    <row r="16" spans="1:21" ht="24.95" customHeight="1" x14ac:dyDescent="0.25">
      <c r="A16" s="128"/>
      <c r="B16" s="128"/>
      <c r="C16" s="129"/>
      <c r="D16" s="128"/>
      <c r="E16" s="128"/>
      <c r="F16" s="128"/>
      <c r="G16" s="128"/>
      <c r="H16" s="128"/>
      <c r="I16" s="128"/>
      <c r="J16" s="128"/>
      <c r="K16" s="128"/>
      <c r="L16" s="128"/>
      <c r="M16" s="128"/>
      <c r="N16" s="128"/>
      <c r="O16" s="128"/>
      <c r="P16" s="128"/>
      <c r="Q16" s="128"/>
      <c r="R16" s="128"/>
      <c r="S16" s="128"/>
      <c r="T16" s="128"/>
      <c r="U16" s="132" t="s">
        <v>99</v>
      </c>
    </row>
    <row r="17" spans="1:21" ht="15" customHeight="1" x14ac:dyDescent="0.25">
      <c r="A17" s="128"/>
      <c r="B17" s="128"/>
      <c r="C17" s="128"/>
      <c r="D17" s="128"/>
      <c r="E17" s="128"/>
      <c r="F17" s="128"/>
      <c r="G17" s="128"/>
      <c r="H17" s="128"/>
      <c r="I17" s="128"/>
      <c r="J17" s="128"/>
      <c r="K17" s="128"/>
      <c r="L17" s="128"/>
      <c r="M17" s="128"/>
      <c r="N17" s="128"/>
      <c r="O17" s="128"/>
      <c r="P17" s="128"/>
      <c r="Q17" s="128"/>
      <c r="R17" s="128"/>
      <c r="S17" s="128"/>
      <c r="T17" s="128"/>
    </row>
    <row r="18" spans="1:21" ht="24.95" customHeight="1" x14ac:dyDescent="0.25">
      <c r="A18" s="128"/>
      <c r="B18" s="128"/>
      <c r="C18" s="129"/>
      <c r="D18" s="128"/>
      <c r="E18" s="128"/>
      <c r="F18" s="128"/>
      <c r="G18" s="128"/>
      <c r="H18" s="128"/>
      <c r="I18" s="128"/>
      <c r="J18" s="128"/>
      <c r="K18" s="128"/>
      <c r="L18" s="128"/>
      <c r="M18" s="128"/>
      <c r="N18" s="128"/>
      <c r="O18" s="128"/>
      <c r="P18" s="128"/>
      <c r="Q18" s="128"/>
      <c r="R18" s="128"/>
      <c r="S18" s="128"/>
      <c r="T18" s="128"/>
      <c r="U18" s="132" t="s">
        <v>100</v>
      </c>
    </row>
    <row r="19" spans="1:21" ht="15" customHeight="1" x14ac:dyDescent="0.25">
      <c r="A19" s="128"/>
      <c r="B19" s="128"/>
      <c r="C19" s="128"/>
      <c r="D19" s="128"/>
      <c r="E19" s="128"/>
      <c r="F19" s="128"/>
      <c r="G19" s="128"/>
      <c r="H19" s="128"/>
      <c r="I19" s="128"/>
      <c r="J19" s="128"/>
      <c r="K19" s="128"/>
      <c r="L19" s="128"/>
      <c r="M19" s="128"/>
      <c r="N19" s="128"/>
      <c r="O19" s="128"/>
      <c r="P19" s="128"/>
      <c r="Q19" s="128"/>
      <c r="R19" s="128"/>
      <c r="S19" s="128"/>
      <c r="T19" s="128"/>
    </row>
    <row r="20" spans="1:21" ht="24.95" customHeight="1" x14ac:dyDescent="0.25">
      <c r="A20" s="128"/>
      <c r="B20" s="128"/>
      <c r="C20" s="128"/>
      <c r="D20" s="128"/>
      <c r="E20" s="128"/>
      <c r="F20" s="128"/>
      <c r="G20" s="128"/>
      <c r="H20" s="128"/>
      <c r="I20" s="128"/>
      <c r="J20" s="128"/>
      <c r="K20" s="128"/>
      <c r="L20" s="128"/>
      <c r="M20" s="128"/>
      <c r="N20" s="128"/>
      <c r="O20" s="128"/>
      <c r="P20" s="128"/>
      <c r="Q20" s="128"/>
      <c r="R20" s="128"/>
      <c r="S20" s="128"/>
      <c r="T20" s="128"/>
    </row>
    <row r="21" spans="1:21" ht="24.95" customHeight="1" x14ac:dyDescent="0.25">
      <c r="A21" s="128"/>
      <c r="B21" s="128"/>
      <c r="C21" s="128"/>
      <c r="D21" s="128"/>
      <c r="E21" s="128"/>
      <c r="F21" s="128"/>
      <c r="G21" s="128"/>
      <c r="H21" s="128"/>
      <c r="I21" s="128"/>
      <c r="J21" s="128"/>
      <c r="K21" s="128"/>
      <c r="L21" s="128"/>
      <c r="M21" s="128"/>
      <c r="N21" s="128"/>
      <c r="O21" s="128"/>
      <c r="P21" s="128"/>
      <c r="Q21" s="128"/>
      <c r="R21" s="128"/>
      <c r="S21" s="128"/>
      <c r="T21" s="128"/>
    </row>
    <row r="22" spans="1:21" ht="24.95" customHeight="1" x14ac:dyDescent="0.25">
      <c r="A22" s="128"/>
      <c r="B22" s="128"/>
      <c r="C22" s="128"/>
      <c r="D22" s="128"/>
      <c r="E22" s="128"/>
      <c r="F22" s="128"/>
      <c r="G22" s="128"/>
      <c r="H22" s="128"/>
      <c r="I22" s="128"/>
      <c r="J22" s="128"/>
      <c r="K22" s="128"/>
      <c r="L22" s="128"/>
      <c r="M22" s="128"/>
      <c r="N22" s="128"/>
      <c r="O22" s="128"/>
      <c r="P22" s="128"/>
      <c r="Q22" s="128"/>
      <c r="R22" s="128"/>
      <c r="S22" s="128"/>
      <c r="T22" s="128"/>
    </row>
    <row r="23" spans="1:21" x14ac:dyDescent="0.25">
      <c r="A23" s="128"/>
      <c r="B23" s="128"/>
      <c r="C23" s="128"/>
      <c r="D23" s="128"/>
      <c r="E23" s="128"/>
      <c r="F23" s="128"/>
      <c r="G23" s="128"/>
      <c r="H23" s="128"/>
      <c r="I23" s="128"/>
      <c r="J23" s="128"/>
      <c r="K23" s="128"/>
      <c r="L23" s="128"/>
      <c r="M23" s="128"/>
      <c r="N23" s="128"/>
      <c r="O23" s="128"/>
      <c r="P23" s="128"/>
      <c r="Q23" s="128"/>
      <c r="R23" s="128"/>
      <c r="S23" s="128"/>
      <c r="T23" s="128"/>
    </row>
    <row r="24" spans="1:21" x14ac:dyDescent="0.25">
      <c r="A24" s="128"/>
      <c r="B24" s="128"/>
      <c r="C24" s="128"/>
      <c r="D24" s="128"/>
      <c r="E24" s="128"/>
      <c r="F24" s="128"/>
      <c r="G24" s="128"/>
      <c r="H24" s="128"/>
      <c r="I24" s="128"/>
      <c r="J24" s="128"/>
      <c r="K24" s="128"/>
      <c r="L24" s="128"/>
      <c r="M24" s="128"/>
      <c r="N24" s="128"/>
      <c r="O24" s="128"/>
      <c r="P24" s="128"/>
      <c r="Q24" s="128"/>
      <c r="R24" s="128"/>
      <c r="S24" s="128"/>
      <c r="T24" s="128"/>
    </row>
    <row r="25" spans="1:21" x14ac:dyDescent="0.25">
      <c r="A25" s="128"/>
      <c r="B25" s="128"/>
      <c r="C25" s="128"/>
      <c r="D25" s="128"/>
      <c r="E25" s="128"/>
      <c r="F25" s="128"/>
      <c r="G25" s="128"/>
      <c r="H25" s="128"/>
      <c r="I25" s="128"/>
      <c r="J25" s="128"/>
      <c r="K25" s="128"/>
      <c r="L25" s="128"/>
      <c r="M25" s="128"/>
      <c r="N25" s="128"/>
      <c r="O25" s="128"/>
      <c r="P25" s="128"/>
      <c r="Q25" s="128"/>
      <c r="R25" s="128"/>
      <c r="S25" s="128"/>
      <c r="T25" s="128"/>
    </row>
    <row r="26" spans="1:21" x14ac:dyDescent="0.25">
      <c r="A26" s="128"/>
      <c r="B26" s="128"/>
      <c r="C26" s="128"/>
      <c r="D26" s="128"/>
      <c r="E26" s="128"/>
      <c r="F26" s="128"/>
      <c r="G26" s="128"/>
      <c r="H26" s="128"/>
      <c r="I26" s="128"/>
      <c r="J26" s="128"/>
      <c r="K26" s="128"/>
      <c r="L26" s="128"/>
      <c r="M26" s="128"/>
      <c r="N26" s="128"/>
      <c r="O26" s="128"/>
      <c r="P26" s="128"/>
      <c r="Q26" s="128"/>
      <c r="R26" s="128"/>
      <c r="S26" s="128"/>
      <c r="T26" s="128"/>
    </row>
    <row r="27" spans="1:21" x14ac:dyDescent="0.25">
      <c r="A27" s="128"/>
      <c r="B27" s="128"/>
      <c r="C27" s="128"/>
      <c r="D27" s="128"/>
      <c r="E27" s="128"/>
      <c r="F27" s="128"/>
      <c r="G27" s="128"/>
      <c r="H27" s="128"/>
      <c r="I27" s="128"/>
      <c r="J27" s="128"/>
      <c r="K27" s="128"/>
      <c r="L27" s="128"/>
      <c r="M27" s="128"/>
      <c r="N27" s="128"/>
      <c r="O27" s="128"/>
      <c r="P27" s="128"/>
      <c r="Q27" s="128"/>
      <c r="R27" s="128"/>
      <c r="S27" s="128"/>
      <c r="T27" s="128"/>
    </row>
    <row r="28" spans="1:21" x14ac:dyDescent="0.25">
      <c r="A28" s="128"/>
      <c r="B28" s="128"/>
      <c r="C28" s="128"/>
      <c r="D28" s="128"/>
      <c r="E28" s="128"/>
      <c r="F28" s="128"/>
      <c r="G28" s="128"/>
      <c r="H28" s="128"/>
      <c r="I28" s="128"/>
      <c r="J28" s="128"/>
      <c r="K28" s="128"/>
      <c r="L28" s="128"/>
      <c r="M28" s="128"/>
      <c r="N28" s="128"/>
      <c r="O28" s="128"/>
      <c r="P28" s="128"/>
      <c r="Q28" s="128"/>
      <c r="R28" s="128"/>
      <c r="S28" s="128"/>
      <c r="T28" s="128"/>
    </row>
    <row r="29" spans="1:21" x14ac:dyDescent="0.25">
      <c r="A29" s="128"/>
      <c r="B29" s="128"/>
      <c r="C29" s="128"/>
      <c r="D29" s="128"/>
      <c r="E29" s="128"/>
      <c r="F29" s="128"/>
      <c r="G29" s="128"/>
      <c r="H29" s="128"/>
      <c r="I29" s="128"/>
      <c r="J29" s="128"/>
      <c r="K29" s="128"/>
      <c r="L29" s="128"/>
      <c r="M29" s="128"/>
      <c r="N29" s="128"/>
      <c r="O29" s="128"/>
      <c r="P29" s="128"/>
      <c r="Q29" s="128"/>
      <c r="R29" s="128"/>
      <c r="S29" s="128"/>
      <c r="T29" s="128"/>
    </row>
    <row r="30" spans="1:21" x14ac:dyDescent="0.25">
      <c r="A30" s="128"/>
      <c r="B30" s="128"/>
      <c r="C30" s="128"/>
      <c r="D30" s="128"/>
      <c r="E30" s="128"/>
      <c r="F30" s="128"/>
      <c r="G30" s="128"/>
      <c r="H30" s="128"/>
      <c r="I30" s="128"/>
      <c r="J30" s="128"/>
      <c r="K30" s="128"/>
      <c r="L30" s="128"/>
      <c r="M30" s="128"/>
      <c r="N30" s="128"/>
      <c r="O30" s="128"/>
      <c r="P30" s="128"/>
      <c r="Q30" s="128"/>
      <c r="R30" s="128"/>
      <c r="S30" s="128"/>
      <c r="T30" s="128"/>
    </row>
    <row r="31" spans="1:21" x14ac:dyDescent="0.25">
      <c r="A31" s="128"/>
      <c r="B31" s="128"/>
      <c r="C31" s="128"/>
      <c r="D31" s="128"/>
      <c r="E31" s="128"/>
      <c r="F31" s="128"/>
      <c r="G31" s="128"/>
      <c r="H31" s="128"/>
      <c r="I31" s="128"/>
      <c r="J31" s="128"/>
      <c r="K31" s="128"/>
      <c r="L31" s="128"/>
      <c r="M31" s="128"/>
      <c r="N31" s="128"/>
      <c r="O31" s="128"/>
      <c r="P31" s="128"/>
      <c r="Q31" s="128"/>
      <c r="R31" s="128"/>
      <c r="S31" s="128"/>
      <c r="T31" s="128"/>
    </row>
    <row r="32" spans="1:21" x14ac:dyDescent="0.25">
      <c r="A32" s="128"/>
      <c r="B32" s="128"/>
      <c r="C32" s="128"/>
      <c r="D32" s="128"/>
      <c r="E32" s="128"/>
      <c r="F32" s="128"/>
      <c r="G32" s="128"/>
      <c r="H32" s="128"/>
      <c r="I32" s="128"/>
      <c r="J32" s="128"/>
      <c r="K32" s="128"/>
      <c r="L32" s="128"/>
      <c r="M32" s="128"/>
      <c r="N32" s="128"/>
      <c r="O32" s="128"/>
      <c r="P32" s="128"/>
      <c r="Q32" s="128"/>
      <c r="R32" s="128"/>
      <c r="S32" s="128"/>
      <c r="T32" s="128"/>
    </row>
    <row r="33" spans="1:20" x14ac:dyDescent="0.25">
      <c r="A33" s="128"/>
      <c r="B33" s="128"/>
      <c r="C33" s="128"/>
      <c r="D33" s="128"/>
      <c r="E33" s="128"/>
      <c r="F33" s="128"/>
      <c r="G33" s="128"/>
      <c r="H33" s="128"/>
      <c r="I33" s="128"/>
      <c r="J33" s="128"/>
      <c r="K33" s="128"/>
      <c r="L33" s="128"/>
      <c r="M33" s="128"/>
      <c r="N33" s="128"/>
      <c r="O33" s="128"/>
      <c r="P33" s="128"/>
      <c r="Q33" s="128"/>
      <c r="R33" s="128"/>
      <c r="S33" s="128"/>
      <c r="T33" s="128"/>
    </row>
    <row r="34" spans="1:20" x14ac:dyDescent="0.25">
      <c r="A34" s="128"/>
      <c r="B34" s="128"/>
      <c r="C34" s="128"/>
      <c r="D34" s="128"/>
      <c r="E34" s="128"/>
      <c r="F34" s="128"/>
      <c r="G34" s="128"/>
      <c r="H34" s="128"/>
      <c r="I34" s="128"/>
      <c r="J34" s="128"/>
      <c r="K34" s="128"/>
      <c r="L34" s="128"/>
      <c r="M34" s="128"/>
      <c r="N34" s="128"/>
      <c r="O34" s="128"/>
      <c r="P34" s="128"/>
      <c r="Q34" s="128"/>
      <c r="R34" s="128"/>
      <c r="S34" s="128"/>
      <c r="T34" s="128"/>
    </row>
    <row r="35" spans="1:20" x14ac:dyDescent="0.25">
      <c r="A35" s="128"/>
      <c r="B35" s="128"/>
      <c r="C35" s="128"/>
      <c r="D35" s="128"/>
      <c r="E35" s="128"/>
      <c r="F35" s="128"/>
      <c r="G35" s="128"/>
      <c r="H35" s="128"/>
      <c r="I35" s="128"/>
      <c r="J35" s="128"/>
      <c r="K35" s="128"/>
      <c r="L35" s="128"/>
      <c r="M35" s="128"/>
      <c r="N35" s="128"/>
      <c r="O35" s="128"/>
      <c r="P35" s="128"/>
      <c r="Q35" s="128"/>
      <c r="R35" s="128"/>
      <c r="S35" s="128"/>
      <c r="T35" s="128"/>
    </row>
    <row r="36" spans="1:20" x14ac:dyDescent="0.25">
      <c r="A36" s="128"/>
      <c r="B36" s="128"/>
      <c r="C36" s="128"/>
      <c r="D36" s="128"/>
      <c r="E36" s="128"/>
      <c r="F36" s="128"/>
      <c r="G36" s="128"/>
      <c r="H36" s="128"/>
      <c r="I36" s="128"/>
      <c r="J36" s="128"/>
      <c r="K36" s="128"/>
      <c r="L36" s="128"/>
      <c r="M36" s="128"/>
      <c r="N36" s="128"/>
      <c r="O36" s="128"/>
      <c r="P36" s="128"/>
      <c r="Q36" s="128"/>
      <c r="R36" s="128"/>
      <c r="S36" s="128"/>
      <c r="T36" s="128"/>
    </row>
    <row r="37" spans="1:20" x14ac:dyDescent="0.25">
      <c r="A37" s="128"/>
      <c r="B37" s="128"/>
      <c r="C37" s="128"/>
      <c r="D37" s="128"/>
      <c r="E37" s="128"/>
      <c r="F37" s="128"/>
      <c r="G37" s="128"/>
      <c r="H37" s="128"/>
      <c r="I37" s="128"/>
      <c r="J37" s="128"/>
      <c r="K37" s="128"/>
      <c r="L37" s="128"/>
      <c r="M37" s="128"/>
      <c r="N37" s="128"/>
      <c r="O37" s="128"/>
      <c r="P37" s="128"/>
      <c r="Q37" s="128"/>
      <c r="R37" s="128"/>
      <c r="S37" s="128"/>
      <c r="T37" s="128"/>
    </row>
    <row r="38" spans="1:20" x14ac:dyDescent="0.25">
      <c r="A38" s="128"/>
      <c r="B38" s="128"/>
      <c r="C38" s="128"/>
      <c r="D38" s="128"/>
      <c r="E38" s="128"/>
      <c r="F38" s="128"/>
      <c r="G38" s="128"/>
      <c r="H38" s="128"/>
      <c r="I38" s="128"/>
      <c r="J38" s="128"/>
      <c r="K38" s="128"/>
      <c r="L38" s="128"/>
      <c r="M38" s="128"/>
      <c r="N38" s="128"/>
      <c r="O38" s="128"/>
      <c r="P38" s="128"/>
      <c r="Q38" s="128"/>
      <c r="R38" s="128"/>
      <c r="S38" s="128"/>
      <c r="T38" s="128"/>
    </row>
    <row r="39" spans="1:20" x14ac:dyDescent="0.25">
      <c r="A39" s="128"/>
      <c r="B39" s="128"/>
      <c r="C39" s="128"/>
      <c r="D39" s="128"/>
      <c r="E39" s="128"/>
      <c r="F39" s="128"/>
      <c r="G39" s="128"/>
      <c r="H39" s="128"/>
      <c r="I39" s="128"/>
      <c r="J39" s="128"/>
      <c r="K39" s="128"/>
      <c r="L39" s="128"/>
      <c r="M39" s="128"/>
      <c r="N39" s="128"/>
      <c r="O39" s="128"/>
      <c r="P39" s="128"/>
      <c r="Q39" s="128"/>
      <c r="R39" s="128"/>
      <c r="S39" s="128"/>
      <c r="T39" s="128"/>
    </row>
    <row r="40" spans="1:20" x14ac:dyDescent="0.25">
      <c r="A40" s="128"/>
      <c r="B40" s="128"/>
      <c r="C40" s="128"/>
      <c r="D40" s="128"/>
      <c r="E40" s="128"/>
      <c r="F40" s="128"/>
      <c r="G40" s="128"/>
      <c r="H40" s="128"/>
      <c r="I40" s="128"/>
      <c r="J40" s="128"/>
      <c r="K40" s="128"/>
      <c r="L40" s="128"/>
      <c r="M40" s="128"/>
      <c r="N40" s="128"/>
      <c r="O40" s="128"/>
      <c r="P40" s="128"/>
      <c r="Q40" s="128"/>
      <c r="R40" s="128"/>
      <c r="S40" s="128"/>
      <c r="T40" s="128"/>
    </row>
    <row r="41" spans="1:20" x14ac:dyDescent="0.25">
      <c r="A41" s="128"/>
      <c r="B41" s="128"/>
      <c r="C41" s="128"/>
      <c r="D41" s="128"/>
      <c r="E41" s="128"/>
      <c r="F41" s="128"/>
      <c r="G41" s="128"/>
      <c r="H41" s="128"/>
      <c r="I41" s="128"/>
      <c r="J41" s="128"/>
      <c r="K41" s="128"/>
      <c r="L41" s="128"/>
      <c r="M41" s="128"/>
      <c r="N41" s="128"/>
      <c r="O41" s="128"/>
      <c r="P41" s="128"/>
      <c r="Q41" s="128"/>
      <c r="R41" s="128"/>
      <c r="S41" s="128"/>
      <c r="T41" s="128"/>
    </row>
    <row r="42" spans="1:20" x14ac:dyDescent="0.25">
      <c r="A42" s="128"/>
      <c r="B42" s="128"/>
      <c r="C42" s="128"/>
      <c r="D42" s="128"/>
      <c r="E42" s="128"/>
      <c r="F42" s="128"/>
      <c r="G42" s="128"/>
      <c r="H42" s="128"/>
      <c r="I42" s="128"/>
      <c r="J42" s="128"/>
      <c r="K42" s="128"/>
      <c r="L42" s="128"/>
      <c r="M42" s="128"/>
      <c r="N42" s="128"/>
      <c r="O42" s="128"/>
      <c r="P42" s="128"/>
      <c r="Q42" s="128"/>
      <c r="R42" s="128"/>
      <c r="S42" s="128"/>
      <c r="T42" s="128"/>
    </row>
    <row r="43" spans="1:20" x14ac:dyDescent="0.25">
      <c r="A43" s="128"/>
      <c r="B43" s="128"/>
      <c r="C43" s="128"/>
      <c r="D43" s="128"/>
      <c r="E43" s="128"/>
      <c r="F43" s="128"/>
      <c r="G43" s="128"/>
      <c r="H43" s="128"/>
      <c r="I43" s="128"/>
      <c r="J43" s="128"/>
      <c r="K43" s="128"/>
      <c r="L43" s="128"/>
      <c r="M43" s="128"/>
      <c r="N43" s="128"/>
      <c r="O43" s="128"/>
      <c r="P43" s="128"/>
      <c r="Q43" s="128"/>
      <c r="R43" s="128"/>
      <c r="S43" s="128"/>
      <c r="T43" s="128"/>
    </row>
    <row r="44" spans="1:20" x14ac:dyDescent="0.25">
      <c r="A44" s="128"/>
      <c r="B44" s="128"/>
      <c r="C44" s="128"/>
      <c r="D44" s="128"/>
      <c r="E44" s="128"/>
      <c r="F44" s="128"/>
      <c r="G44" s="128"/>
      <c r="H44" s="128"/>
      <c r="I44" s="128"/>
      <c r="J44" s="128"/>
      <c r="K44" s="128"/>
      <c r="L44" s="128"/>
      <c r="M44" s="128"/>
      <c r="N44" s="128"/>
      <c r="O44" s="128"/>
      <c r="P44" s="128"/>
      <c r="Q44" s="128"/>
      <c r="R44" s="128"/>
      <c r="S44" s="128"/>
      <c r="T44" s="128"/>
    </row>
    <row r="45" spans="1:20" x14ac:dyDescent="0.25">
      <c r="A45" s="128"/>
      <c r="B45" s="128"/>
      <c r="C45" s="128"/>
      <c r="D45" s="128"/>
      <c r="E45" s="128"/>
      <c r="F45" s="128"/>
      <c r="G45" s="128"/>
      <c r="H45" s="128"/>
      <c r="I45" s="128"/>
      <c r="J45" s="128"/>
      <c r="K45" s="128"/>
      <c r="L45" s="128"/>
      <c r="M45" s="128"/>
      <c r="N45" s="128"/>
      <c r="O45" s="128"/>
      <c r="P45" s="128"/>
      <c r="Q45" s="128"/>
      <c r="R45" s="128"/>
      <c r="S45" s="128"/>
      <c r="T45" s="128"/>
    </row>
    <row r="46" spans="1:20" x14ac:dyDescent="0.25">
      <c r="A46" s="128"/>
      <c r="B46" s="128"/>
      <c r="C46" s="128"/>
      <c r="D46" s="128"/>
      <c r="E46" s="128"/>
      <c r="F46" s="128"/>
      <c r="G46" s="128"/>
      <c r="H46" s="128"/>
      <c r="I46" s="128"/>
      <c r="J46" s="128"/>
      <c r="K46" s="128"/>
      <c r="L46" s="128"/>
      <c r="M46" s="128"/>
      <c r="N46" s="128"/>
      <c r="O46" s="128"/>
      <c r="P46" s="128"/>
      <c r="Q46" s="128"/>
      <c r="R46" s="128"/>
      <c r="S46" s="128"/>
      <c r="T46" s="128"/>
    </row>
    <row r="47" spans="1:20" x14ac:dyDescent="0.25">
      <c r="A47" s="128"/>
      <c r="B47" s="128"/>
      <c r="C47" s="128"/>
      <c r="D47" s="128"/>
      <c r="E47" s="128"/>
      <c r="F47" s="128"/>
      <c r="G47" s="128"/>
      <c r="H47" s="128"/>
      <c r="I47" s="128"/>
      <c r="J47" s="128"/>
      <c r="K47" s="128"/>
      <c r="L47" s="128"/>
      <c r="M47" s="128"/>
      <c r="N47" s="128"/>
      <c r="O47" s="128"/>
      <c r="P47" s="128"/>
      <c r="Q47" s="128"/>
      <c r="R47" s="128"/>
      <c r="S47" s="128"/>
      <c r="T47" s="128"/>
    </row>
    <row r="48" spans="1:20" x14ac:dyDescent="0.25">
      <c r="A48" s="128"/>
      <c r="B48" s="128"/>
      <c r="C48" s="128"/>
      <c r="D48" s="128"/>
      <c r="E48" s="128"/>
      <c r="F48" s="128"/>
      <c r="G48" s="128"/>
      <c r="H48" s="128"/>
      <c r="I48" s="128"/>
      <c r="J48" s="128"/>
      <c r="K48" s="128"/>
      <c r="L48" s="128"/>
      <c r="M48" s="128"/>
      <c r="N48" s="128"/>
      <c r="O48" s="128"/>
      <c r="P48" s="128"/>
      <c r="Q48" s="128"/>
      <c r="R48" s="128"/>
      <c r="S48" s="128"/>
      <c r="T48" s="128"/>
    </row>
    <row r="49" spans="1:20" x14ac:dyDescent="0.25">
      <c r="A49" s="128"/>
      <c r="B49" s="128"/>
      <c r="C49" s="128"/>
      <c r="D49" s="128"/>
      <c r="E49" s="128"/>
      <c r="F49" s="128"/>
      <c r="G49" s="128"/>
      <c r="H49" s="128"/>
      <c r="I49" s="128"/>
      <c r="J49" s="128"/>
      <c r="K49" s="128"/>
      <c r="L49" s="128"/>
      <c r="M49" s="128"/>
      <c r="N49" s="128"/>
      <c r="O49" s="128"/>
      <c r="P49" s="128"/>
      <c r="Q49" s="128"/>
      <c r="R49" s="128"/>
      <c r="S49" s="128"/>
      <c r="T49" s="128"/>
    </row>
    <row r="50" spans="1:20" x14ac:dyDescent="0.25">
      <c r="A50" s="128"/>
      <c r="B50" s="128"/>
      <c r="C50" s="128"/>
      <c r="D50" s="128"/>
      <c r="E50" s="128"/>
      <c r="F50" s="128"/>
      <c r="G50" s="128"/>
      <c r="H50" s="128"/>
      <c r="I50" s="128"/>
      <c r="J50" s="128"/>
      <c r="K50" s="128"/>
      <c r="L50" s="128"/>
      <c r="M50" s="128"/>
      <c r="N50" s="128"/>
      <c r="O50" s="128"/>
      <c r="P50" s="128"/>
      <c r="Q50" s="128"/>
      <c r="R50" s="128"/>
      <c r="S50" s="128"/>
      <c r="T50" s="128"/>
    </row>
  </sheetData>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L49"/>
  <sheetViews>
    <sheetView showGridLines="0" zoomScale="110" zoomScaleNormal="110" workbookViewId="0">
      <selection sqref="A1:E1"/>
    </sheetView>
  </sheetViews>
  <sheetFormatPr baseColWidth="10" defaultRowHeight="15" x14ac:dyDescent="0.25"/>
  <cols>
    <col min="1" max="1" width="30.5703125" customWidth="1"/>
    <col min="2" max="2" width="24.85546875" customWidth="1"/>
    <col min="3" max="3" width="17.5703125" customWidth="1"/>
    <col min="4" max="4" width="20.28515625" customWidth="1"/>
    <col min="5" max="5" width="20.140625" bestFit="1" customWidth="1"/>
    <col min="9" max="9" width="17.7109375" bestFit="1" customWidth="1"/>
    <col min="12" max="12" width="45" customWidth="1"/>
  </cols>
  <sheetData>
    <row r="1" spans="1:5" ht="18.75" x14ac:dyDescent="0.3">
      <c r="A1" s="135" t="s">
        <v>75</v>
      </c>
      <c r="B1" s="135"/>
      <c r="C1" s="135"/>
      <c r="D1" s="135"/>
      <c r="E1" s="135"/>
    </row>
    <row r="2" spans="1:5" ht="15.75" x14ac:dyDescent="0.25">
      <c r="A2" s="24"/>
    </row>
    <row r="9" spans="1:5" s="11" customFormat="1" ht="23.25" customHeight="1" x14ac:dyDescent="0.25">
      <c r="A9" s="113" t="s">
        <v>76</v>
      </c>
    </row>
    <row r="10" spans="1:5" x14ac:dyDescent="0.25">
      <c r="A10" s="17" t="s">
        <v>27</v>
      </c>
      <c r="B10" s="11"/>
    </row>
    <row r="11" spans="1:5" x14ac:dyDescent="0.25">
      <c r="A11" s="34"/>
      <c r="B11" s="35" t="s">
        <v>47</v>
      </c>
    </row>
    <row r="12" spans="1:5" x14ac:dyDescent="0.25">
      <c r="A12" s="28" t="s">
        <v>23</v>
      </c>
      <c r="B12" s="29">
        <v>177</v>
      </c>
    </row>
    <row r="13" spans="1:5" x14ac:dyDescent="0.25">
      <c r="A13" s="28" t="s">
        <v>24</v>
      </c>
      <c r="B13" s="29">
        <v>197</v>
      </c>
    </row>
    <row r="14" spans="1:5" x14ac:dyDescent="0.25">
      <c r="A14" s="28" t="s">
        <v>25</v>
      </c>
      <c r="B14" s="29">
        <v>211</v>
      </c>
    </row>
    <row r="15" spans="1:5" x14ac:dyDescent="0.25">
      <c r="A15" s="28" t="s">
        <v>26</v>
      </c>
      <c r="B15" s="29">
        <v>183</v>
      </c>
    </row>
    <row r="16" spans="1:5" x14ac:dyDescent="0.25">
      <c r="A16" s="28" t="s">
        <v>43</v>
      </c>
      <c r="B16" s="29">
        <v>116</v>
      </c>
    </row>
    <row r="17" spans="1:12" x14ac:dyDescent="0.25">
      <c r="A17" s="28" t="s">
        <v>44</v>
      </c>
      <c r="B17" s="30">
        <f>SUM(B12:B16)</f>
        <v>884</v>
      </c>
    </row>
    <row r="18" spans="1:12" x14ac:dyDescent="0.25">
      <c r="A18" s="28" t="s">
        <v>46</v>
      </c>
      <c r="B18" s="31">
        <f>B17/30</f>
        <v>29.466666666666665</v>
      </c>
    </row>
    <row r="19" spans="1:12" x14ac:dyDescent="0.25">
      <c r="A19" s="28" t="s">
        <v>45</v>
      </c>
      <c r="B19" s="32">
        <f>ROUND(B18,0)</f>
        <v>29</v>
      </c>
    </row>
    <row r="20" spans="1:12" x14ac:dyDescent="0.25">
      <c r="A20" s="33" t="s">
        <v>50</v>
      </c>
      <c r="B20" s="111">
        <f>B19*14</f>
        <v>406</v>
      </c>
    </row>
    <row r="22" spans="1:12" ht="23.25" x14ac:dyDescent="0.35">
      <c r="L22" s="134"/>
    </row>
    <row r="25" spans="1:12" ht="15.75" x14ac:dyDescent="0.25">
      <c r="A25" s="113" t="s">
        <v>77</v>
      </c>
    </row>
    <row r="32" spans="1:12" ht="35.25" customHeight="1" x14ac:dyDescent="0.25">
      <c r="A32" s="45" t="s">
        <v>53</v>
      </c>
      <c r="B32" s="45" t="s">
        <v>22</v>
      </c>
      <c r="C32" s="46" t="s">
        <v>51</v>
      </c>
      <c r="D32" s="46" t="s">
        <v>78</v>
      </c>
      <c r="E32" s="46" t="s">
        <v>52</v>
      </c>
    </row>
    <row r="33" spans="1:5" x14ac:dyDescent="0.25">
      <c r="A33" s="36" t="s">
        <v>20</v>
      </c>
      <c r="B33" s="36" t="s">
        <v>48</v>
      </c>
      <c r="C33" s="37">
        <v>160</v>
      </c>
      <c r="D33" s="38">
        <v>3.5</v>
      </c>
      <c r="E33" s="38">
        <v>139.97</v>
      </c>
    </row>
    <row r="34" spans="1:5" x14ac:dyDescent="0.25">
      <c r="A34" s="39" t="s">
        <v>21</v>
      </c>
      <c r="B34" s="39" t="s">
        <v>49</v>
      </c>
      <c r="C34" s="40">
        <v>40</v>
      </c>
      <c r="D34" s="41">
        <v>3.69</v>
      </c>
      <c r="E34" s="41">
        <v>36.94</v>
      </c>
    </row>
    <row r="35" spans="1:5" s="21" customFormat="1" x14ac:dyDescent="0.25">
      <c r="A35" s="42"/>
      <c r="B35" s="42"/>
      <c r="C35" s="43"/>
      <c r="D35" s="44"/>
      <c r="E35" s="44"/>
    </row>
    <row r="36" spans="1:5" s="21" customFormat="1" x14ac:dyDescent="0.25">
      <c r="A36" s="42"/>
      <c r="B36" s="42"/>
      <c r="C36" s="43"/>
      <c r="D36" s="44"/>
      <c r="E36" s="44"/>
    </row>
    <row r="37" spans="1:5" x14ac:dyDescent="0.25">
      <c r="A37" t="s">
        <v>50</v>
      </c>
      <c r="B37" s="112">
        <f>B19*14</f>
        <v>406</v>
      </c>
    </row>
    <row r="39" spans="1:5" ht="30" x14ac:dyDescent="0.25">
      <c r="A39" s="54" t="s">
        <v>28</v>
      </c>
      <c r="B39" s="55" t="s">
        <v>72</v>
      </c>
      <c r="C39" s="55" t="s">
        <v>73</v>
      </c>
      <c r="D39" s="55" t="s">
        <v>54</v>
      </c>
      <c r="E39" s="35" t="s">
        <v>29</v>
      </c>
    </row>
    <row r="40" spans="1:5" x14ac:dyDescent="0.25">
      <c r="A40" s="28" t="s">
        <v>20</v>
      </c>
      <c r="B40" s="29">
        <f>VLOOKUP(A40,$A$33:$E$34,3)</f>
        <v>160</v>
      </c>
      <c r="C40" s="32">
        <f>FLOOR(B37,B40)</f>
        <v>320</v>
      </c>
      <c r="D40" s="48">
        <f>C40/B40</f>
        <v>2</v>
      </c>
      <c r="E40" s="49">
        <f>D40*VLOOKUP(A40,$A$33:$E$34,5)</f>
        <v>279.94</v>
      </c>
    </row>
    <row r="41" spans="1:5" x14ac:dyDescent="0.25">
      <c r="A41" s="33" t="s">
        <v>21</v>
      </c>
      <c r="B41" s="56">
        <f>VLOOKUP(A41,$A$33:$E$34,3)</f>
        <v>40</v>
      </c>
      <c r="C41" s="57">
        <f>MROUND(B37-C40,B41)</f>
        <v>80</v>
      </c>
      <c r="D41" s="58">
        <f>C41/B41</f>
        <v>2</v>
      </c>
      <c r="E41" s="59">
        <f>D41*VLOOKUP(A41,$A$33:$E$34,5)</f>
        <v>73.88</v>
      </c>
    </row>
    <row r="42" spans="1:5" x14ac:dyDescent="0.25">
      <c r="A42" s="50" t="s">
        <v>12</v>
      </c>
      <c r="B42" s="51"/>
      <c r="C42" s="52">
        <f>SUM(C40:C41)</f>
        <v>400</v>
      </c>
      <c r="D42" s="52"/>
      <c r="E42" s="53">
        <f>SUM(E40:E41)</f>
        <v>353.82</v>
      </c>
    </row>
    <row r="47" spans="1:5" x14ac:dyDescent="0.25">
      <c r="C47" s="10"/>
    </row>
    <row r="48" spans="1:5" x14ac:dyDescent="0.25">
      <c r="C48" s="10"/>
    </row>
    <row r="49" spans="3:3" x14ac:dyDescent="0.25">
      <c r="C49" s="10"/>
    </row>
  </sheetData>
  <mergeCells count="1">
    <mergeCell ref="A1:E1"/>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showGridLines="0" zoomScale="110" zoomScaleNormal="110" workbookViewId="0"/>
  </sheetViews>
  <sheetFormatPr baseColWidth="10" defaultRowHeight="15" x14ac:dyDescent="0.25"/>
  <cols>
    <col min="1" max="1" width="29.85546875" customWidth="1"/>
    <col min="2" max="2" width="14" customWidth="1"/>
    <col min="5" max="5" width="14.28515625" customWidth="1"/>
  </cols>
  <sheetData>
    <row r="1" spans="1:13" ht="18.75" x14ac:dyDescent="0.3">
      <c r="A1" s="98" t="s">
        <v>68</v>
      </c>
      <c r="B1" s="97"/>
      <c r="C1" s="97"/>
      <c r="D1" s="97"/>
      <c r="E1" s="97"/>
    </row>
    <row r="2" spans="1:13" ht="15.75" x14ac:dyDescent="0.25">
      <c r="A2" s="9"/>
      <c r="B2" s="11"/>
      <c r="C2" s="11"/>
      <c r="D2" s="11"/>
      <c r="E2" s="11"/>
    </row>
    <row r="3" spans="1:13" x14ac:dyDescent="0.25">
      <c r="A3" s="11"/>
      <c r="B3" s="11"/>
      <c r="C3" s="11"/>
      <c r="D3" s="11"/>
      <c r="E3" s="11"/>
    </row>
    <row r="4" spans="1:13" x14ac:dyDescent="0.25">
      <c r="A4" s="11"/>
      <c r="B4" s="11"/>
      <c r="C4" s="11"/>
      <c r="D4" s="11"/>
      <c r="E4" s="11"/>
    </row>
    <row r="5" spans="1:13" x14ac:dyDescent="0.25">
      <c r="A5" s="11"/>
      <c r="B5" s="11"/>
      <c r="C5" s="11"/>
      <c r="D5" s="11"/>
      <c r="E5" s="11"/>
    </row>
    <row r="6" spans="1:13" x14ac:dyDescent="0.25">
      <c r="A6" s="11"/>
      <c r="B6" s="11"/>
      <c r="C6" s="11"/>
      <c r="D6" s="11"/>
      <c r="E6" s="11"/>
    </row>
    <row r="7" spans="1:13" x14ac:dyDescent="0.25">
      <c r="A7" s="11"/>
      <c r="B7" s="11"/>
      <c r="C7" s="11"/>
      <c r="D7" s="11"/>
      <c r="E7" s="11"/>
    </row>
    <row r="8" spans="1:13" s="11" customFormat="1" x14ac:dyDescent="0.25"/>
    <row r="9" spans="1:13" x14ac:dyDescent="0.25">
      <c r="A9" s="17" t="s">
        <v>55</v>
      </c>
      <c r="B9" s="11"/>
      <c r="C9" s="11"/>
      <c r="D9" s="11"/>
      <c r="E9" s="11"/>
    </row>
    <row r="10" spans="1:13" s="11" customFormat="1" x14ac:dyDescent="0.25">
      <c r="A10" s="47" t="s">
        <v>57</v>
      </c>
      <c r="B10" s="27" t="s">
        <v>58</v>
      </c>
    </row>
    <row r="11" spans="1:13" x14ac:dyDescent="0.25">
      <c r="A11" s="60">
        <v>2002</v>
      </c>
      <c r="B11" s="61">
        <v>135654</v>
      </c>
    </row>
    <row r="12" spans="1:13" x14ac:dyDescent="0.25">
      <c r="A12" s="62">
        <v>2003</v>
      </c>
      <c r="B12" s="63">
        <v>212371</v>
      </c>
      <c r="M12" s="15"/>
    </row>
    <row r="13" spans="1:13" x14ac:dyDescent="0.25">
      <c r="A13" s="64">
        <v>2004</v>
      </c>
      <c r="B13" s="65">
        <v>158693</v>
      </c>
    </row>
    <row r="14" spans="1:13" x14ac:dyDescent="0.25">
      <c r="A14" s="62">
        <v>2005</v>
      </c>
      <c r="B14" s="63">
        <v>192300</v>
      </c>
    </row>
    <row r="15" spans="1:13" x14ac:dyDescent="0.25">
      <c r="A15" s="64">
        <v>2006</v>
      </c>
      <c r="B15" s="65">
        <v>205870</v>
      </c>
    </row>
    <row r="16" spans="1:13" x14ac:dyDescent="0.25">
      <c r="A16" s="62">
        <v>2007</v>
      </c>
      <c r="B16" s="63">
        <v>169873</v>
      </c>
    </row>
    <row r="17" spans="1:2" x14ac:dyDescent="0.25">
      <c r="A17" s="64">
        <v>2008</v>
      </c>
      <c r="B17" s="65">
        <v>189659</v>
      </c>
    </row>
    <row r="18" spans="1:2" x14ac:dyDescent="0.25">
      <c r="A18" s="62">
        <v>2009</v>
      </c>
      <c r="B18" s="63">
        <v>219789</v>
      </c>
    </row>
    <row r="19" spans="1:2" x14ac:dyDescent="0.25">
      <c r="A19" s="64">
        <v>2010</v>
      </c>
      <c r="B19" s="65">
        <v>189653</v>
      </c>
    </row>
    <row r="20" spans="1:2" x14ac:dyDescent="0.25">
      <c r="A20" s="68">
        <v>2011</v>
      </c>
      <c r="B20" s="69">
        <v>203560</v>
      </c>
    </row>
    <row r="21" spans="1:2" x14ac:dyDescent="0.25">
      <c r="A21" s="28" t="s">
        <v>46</v>
      </c>
      <c r="B21" s="29">
        <f>AVERAGE(B11:B20)/365</f>
        <v>514.36219178082195</v>
      </c>
    </row>
    <row r="22" spans="1:2" x14ac:dyDescent="0.25">
      <c r="A22" s="33" t="s">
        <v>56</v>
      </c>
      <c r="B22" s="57">
        <f>ROUND(B21,-2)</f>
        <v>500</v>
      </c>
    </row>
    <row r="23" spans="1:2" x14ac:dyDescent="0.25">
      <c r="A23" s="28" t="s">
        <v>65</v>
      </c>
      <c r="B23" s="66">
        <f>AVERAGE(B11:B20)</f>
        <v>187742.2</v>
      </c>
    </row>
    <row r="24" spans="1:2" x14ac:dyDescent="0.25">
      <c r="A24" s="33" t="s">
        <v>66</v>
      </c>
      <c r="B24" s="67">
        <f>ROUND(B23,-4)</f>
        <v>190000</v>
      </c>
    </row>
  </sheetData>
  <pageMargins left="0.7" right="0.7" top="0.78740157499999996" bottom="0.78740157499999996" header="0.3" footer="0.3"/>
  <ignoredErrors>
    <ignoredError sqref="B23" formula="1"/>
  </ignoredErrors>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zoomScale="110" zoomScaleNormal="110" workbookViewId="0"/>
  </sheetViews>
  <sheetFormatPr baseColWidth="10" defaultRowHeight="15" x14ac:dyDescent="0.25"/>
  <cols>
    <col min="1" max="1" width="16.7109375" bestFit="1" customWidth="1"/>
    <col min="2" max="2" width="14.5703125" style="21" customWidth="1"/>
    <col min="3" max="3" width="12" style="2" customWidth="1"/>
    <col min="4" max="4" width="15.28515625" customWidth="1"/>
    <col min="5" max="5" width="14.42578125" customWidth="1"/>
    <col min="6" max="6" width="15.140625" bestFit="1" customWidth="1"/>
    <col min="7" max="7" width="14.140625" bestFit="1" customWidth="1"/>
    <col min="10" max="10" width="35" bestFit="1" customWidth="1"/>
    <col min="11" max="11" width="12.5703125" customWidth="1"/>
  </cols>
  <sheetData>
    <row r="1" spans="1:7" ht="20.25" customHeight="1" x14ac:dyDescent="0.3">
      <c r="A1" s="98" t="s">
        <v>69</v>
      </c>
      <c r="B1" s="22"/>
      <c r="C1" s="22"/>
      <c r="D1" s="22"/>
      <c r="E1" s="20"/>
      <c r="F1" s="20"/>
      <c r="G1" s="20"/>
    </row>
    <row r="2" spans="1:7" ht="15" customHeight="1" x14ac:dyDescent="0.3">
      <c r="A2" s="5"/>
      <c r="B2" s="13"/>
      <c r="C2" s="4"/>
      <c r="D2" s="4"/>
    </row>
    <row r="3" spans="1:7" s="11" customFormat="1" ht="15" customHeight="1" x14ac:dyDescent="0.3">
      <c r="A3" s="13"/>
      <c r="B3" s="13"/>
      <c r="C3" s="12"/>
      <c r="D3" s="12"/>
    </row>
    <row r="4" spans="1:7" s="11" customFormat="1" ht="15" customHeight="1" x14ac:dyDescent="0.3">
      <c r="A4" s="13"/>
      <c r="B4" s="13"/>
      <c r="C4" s="12"/>
      <c r="D4" s="12"/>
    </row>
    <row r="5" spans="1:7" s="11" customFormat="1" ht="15" customHeight="1" x14ac:dyDescent="0.3">
      <c r="A5" s="13"/>
      <c r="B5" s="13"/>
      <c r="C5" s="12"/>
      <c r="D5" s="12"/>
    </row>
    <row r="6" spans="1:7" s="11" customFormat="1" ht="15" customHeight="1" x14ac:dyDescent="0.3">
      <c r="A6" s="13"/>
      <c r="B6" s="13"/>
      <c r="C6" s="12"/>
      <c r="D6" s="12"/>
    </row>
    <row r="7" spans="1:7" s="11" customFormat="1" ht="15" customHeight="1" x14ac:dyDescent="0.3">
      <c r="A7" s="13"/>
      <c r="B7" s="13"/>
      <c r="C7" s="12"/>
      <c r="D7" s="12"/>
    </row>
    <row r="8" spans="1:7" s="20" customFormat="1" ht="15" customHeight="1" x14ac:dyDescent="0.3">
      <c r="A8" s="13"/>
      <c r="B8" s="13"/>
      <c r="C8" s="12"/>
      <c r="D8" s="12"/>
    </row>
    <row r="9" spans="1:7" s="19" customFormat="1" ht="15" customHeight="1" x14ac:dyDescent="0.3">
      <c r="A9" s="13"/>
      <c r="B9" s="13"/>
      <c r="C9" s="12"/>
      <c r="D9" s="12"/>
    </row>
    <row r="10" spans="1:7" ht="15" customHeight="1" x14ac:dyDescent="0.3">
      <c r="A10" s="4"/>
      <c r="B10" s="12"/>
      <c r="C10" s="4"/>
      <c r="D10" s="4"/>
    </row>
    <row r="11" spans="1:7" s="11" customFormat="1" ht="15" customHeight="1" x14ac:dyDescent="0.3">
      <c r="A11" s="45" t="s">
        <v>0</v>
      </c>
      <c r="B11" s="72" t="s">
        <v>6</v>
      </c>
      <c r="D11" s="12"/>
    </row>
    <row r="12" spans="1:7" s="11" customFormat="1" ht="15" customHeight="1" x14ac:dyDescent="0.3">
      <c r="A12" s="36" t="s">
        <v>1</v>
      </c>
      <c r="B12" s="70">
        <v>50</v>
      </c>
      <c r="D12" s="12"/>
    </row>
    <row r="13" spans="1:7" s="11" customFormat="1" ht="15" customHeight="1" x14ac:dyDescent="0.3">
      <c r="A13" s="36" t="s">
        <v>2</v>
      </c>
      <c r="B13" s="70">
        <v>100</v>
      </c>
      <c r="D13" s="12"/>
    </row>
    <row r="14" spans="1:7" s="11" customFormat="1" ht="15" customHeight="1" x14ac:dyDescent="0.3">
      <c r="A14" s="36" t="s">
        <v>3</v>
      </c>
      <c r="B14" s="70">
        <v>60</v>
      </c>
      <c r="D14" s="12"/>
    </row>
    <row r="15" spans="1:7" s="11" customFormat="1" ht="15" customHeight="1" x14ac:dyDescent="0.3">
      <c r="A15" s="36" t="s">
        <v>4</v>
      </c>
      <c r="B15" s="70">
        <v>70</v>
      </c>
      <c r="D15" s="12"/>
    </row>
    <row r="16" spans="1:7" s="11" customFormat="1" ht="15" customHeight="1" x14ac:dyDescent="0.3">
      <c r="A16" s="39" t="s">
        <v>5</v>
      </c>
      <c r="B16" s="71">
        <v>30</v>
      </c>
      <c r="D16" s="12"/>
    </row>
    <row r="17" spans="1:10" s="11" customFormat="1" ht="15" customHeight="1" x14ac:dyDescent="0.3">
      <c r="A17" s="12"/>
      <c r="B17" s="12"/>
      <c r="C17" s="12"/>
      <c r="D17" s="12"/>
    </row>
    <row r="18" spans="1:10" s="19" customFormat="1" ht="15" customHeight="1" x14ac:dyDescent="0.3">
      <c r="A18" s="12"/>
      <c r="B18" s="12"/>
      <c r="C18" s="12"/>
      <c r="D18" s="12"/>
    </row>
    <row r="19" spans="1:10" x14ac:dyDescent="0.25">
      <c r="A19" s="73"/>
      <c r="B19" s="73"/>
      <c r="C19" s="74"/>
      <c r="D19" s="75"/>
      <c r="E19" s="118" t="s">
        <v>8</v>
      </c>
      <c r="F19" s="119" t="s">
        <v>19</v>
      </c>
      <c r="G19" s="18"/>
    </row>
    <row r="20" spans="1:10" x14ac:dyDescent="0.25">
      <c r="A20" s="50" t="s">
        <v>0</v>
      </c>
      <c r="B20" s="82" t="s">
        <v>7</v>
      </c>
      <c r="C20" s="83" t="s">
        <v>70</v>
      </c>
      <c r="D20" s="83" t="s">
        <v>6</v>
      </c>
      <c r="E20" s="83" t="s">
        <v>71</v>
      </c>
      <c r="F20" s="52" t="s">
        <v>71</v>
      </c>
      <c r="J20" s="1"/>
    </row>
    <row r="21" spans="1:10" x14ac:dyDescent="0.25">
      <c r="A21" s="28" t="s">
        <v>4</v>
      </c>
      <c r="B21" s="76">
        <v>41000</v>
      </c>
      <c r="C21" s="77">
        <v>233</v>
      </c>
      <c r="D21" s="78">
        <f t="shared" ref="D21:D26" si="0">VLOOKUP(A21,$A$12:$B$16,2)</f>
        <v>70</v>
      </c>
      <c r="E21" s="84">
        <f>ROUNDUP(C21/D21,0)*D21</f>
        <v>280</v>
      </c>
      <c r="F21" s="85">
        <f>CEILING(C21,D21)</f>
        <v>280</v>
      </c>
      <c r="G21" s="23"/>
    </row>
    <row r="22" spans="1:10" x14ac:dyDescent="0.25">
      <c r="A22" s="28" t="s">
        <v>2</v>
      </c>
      <c r="B22" s="76">
        <v>41003</v>
      </c>
      <c r="C22" s="77">
        <v>167</v>
      </c>
      <c r="D22" s="78">
        <f t="shared" si="0"/>
        <v>100</v>
      </c>
      <c r="E22" s="86">
        <f>ROUNDUP(C22/D22,0)*D22</f>
        <v>200</v>
      </c>
      <c r="F22" s="87">
        <f>CEILING(C22,100)</f>
        <v>200</v>
      </c>
      <c r="G22" s="23"/>
    </row>
    <row r="23" spans="1:10" x14ac:dyDescent="0.25">
      <c r="A23" s="28" t="s">
        <v>1</v>
      </c>
      <c r="B23" s="76">
        <v>41014</v>
      </c>
      <c r="C23" s="77">
        <v>543</v>
      </c>
      <c r="D23" s="78">
        <f t="shared" si="0"/>
        <v>50</v>
      </c>
      <c r="E23" s="86">
        <f t="shared" ref="E23:E26" si="1">ROUNDUP(C23/D23,0)*D23</f>
        <v>550</v>
      </c>
      <c r="F23" s="87">
        <f>CEILING(C23,50)</f>
        <v>550</v>
      </c>
      <c r="G23" s="23"/>
    </row>
    <row r="24" spans="1:10" x14ac:dyDescent="0.25">
      <c r="A24" s="28" t="s">
        <v>4</v>
      </c>
      <c r="B24" s="76">
        <v>41019</v>
      </c>
      <c r="C24" s="77">
        <v>455</v>
      </c>
      <c r="D24" s="78">
        <f t="shared" si="0"/>
        <v>70</v>
      </c>
      <c r="E24" s="86">
        <f t="shared" si="1"/>
        <v>490</v>
      </c>
      <c r="F24" s="87">
        <f>CEILING(C24,70)</f>
        <v>490</v>
      </c>
      <c r="G24" s="23"/>
    </row>
    <row r="25" spans="1:10" x14ac:dyDescent="0.25">
      <c r="A25" s="28" t="s">
        <v>5</v>
      </c>
      <c r="B25" s="76">
        <v>41021</v>
      </c>
      <c r="C25" s="77">
        <v>200</v>
      </c>
      <c r="D25" s="78">
        <f t="shared" si="0"/>
        <v>30</v>
      </c>
      <c r="E25" s="86">
        <f t="shared" si="1"/>
        <v>210</v>
      </c>
      <c r="F25" s="87">
        <f>CEILING(C25,30)</f>
        <v>210</v>
      </c>
      <c r="G25" s="23"/>
    </row>
    <row r="26" spans="1:10" x14ac:dyDescent="0.25">
      <c r="A26" s="33" t="s">
        <v>5</v>
      </c>
      <c r="B26" s="79">
        <v>41024</v>
      </c>
      <c r="C26" s="80">
        <v>190</v>
      </c>
      <c r="D26" s="81">
        <f t="shared" si="0"/>
        <v>30</v>
      </c>
      <c r="E26" s="88">
        <f t="shared" si="1"/>
        <v>210</v>
      </c>
      <c r="F26" s="87">
        <f>CEILING(C26,30)</f>
        <v>210</v>
      </c>
      <c r="G26" s="23"/>
    </row>
  </sheetData>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zoomScale="110" zoomScaleNormal="110" workbookViewId="0">
      <selection sqref="A1:E1"/>
    </sheetView>
  </sheetViews>
  <sheetFormatPr baseColWidth="10" defaultRowHeight="15" x14ac:dyDescent="0.25"/>
  <cols>
    <col min="1" max="1" width="15.5703125" bestFit="1" customWidth="1"/>
    <col min="5" max="5" width="11" customWidth="1"/>
    <col min="6" max="6" width="14.140625" bestFit="1" customWidth="1"/>
    <col min="7" max="7" width="9.140625" bestFit="1" customWidth="1"/>
  </cols>
  <sheetData>
    <row r="1" spans="1:9" ht="22.5" customHeight="1" x14ac:dyDescent="0.3">
      <c r="A1" s="135" t="s">
        <v>80</v>
      </c>
      <c r="B1" s="135"/>
      <c r="C1" s="135"/>
      <c r="D1" s="135"/>
      <c r="E1" s="135"/>
    </row>
    <row r="3" spans="1:9" s="11" customFormat="1" x14ac:dyDescent="0.25">
      <c r="B3" s="7"/>
    </row>
    <row r="4" spans="1:9" s="11" customFormat="1" x14ac:dyDescent="0.25">
      <c r="B4" s="7"/>
    </row>
    <row r="5" spans="1:9" s="11" customFormat="1" x14ac:dyDescent="0.25">
      <c r="B5" s="7"/>
    </row>
    <row r="6" spans="1:9" s="11" customFormat="1" x14ac:dyDescent="0.25">
      <c r="B6" s="7"/>
    </row>
    <row r="7" spans="1:9" x14ac:dyDescent="0.25">
      <c r="B7" s="7"/>
    </row>
    <row r="8" spans="1:9" s="11" customFormat="1" x14ac:dyDescent="0.25">
      <c r="B8" s="7"/>
    </row>
    <row r="9" spans="1:9" s="11" customFormat="1" ht="30" x14ac:dyDescent="0.25">
      <c r="A9" s="95" t="s">
        <v>74</v>
      </c>
      <c r="B9" s="96">
        <v>8</v>
      </c>
    </row>
    <row r="10" spans="1:9" ht="30" x14ac:dyDescent="0.25">
      <c r="A10" s="54" t="s">
        <v>86</v>
      </c>
      <c r="B10" s="54" t="s">
        <v>9</v>
      </c>
      <c r="C10" s="54" t="s">
        <v>10</v>
      </c>
      <c r="D10" s="54" t="s">
        <v>11</v>
      </c>
      <c r="E10" s="55" t="s">
        <v>84</v>
      </c>
      <c r="F10" s="55" t="s">
        <v>85</v>
      </c>
      <c r="G10" s="35" t="s">
        <v>12</v>
      </c>
    </row>
    <row r="11" spans="1:9" x14ac:dyDescent="0.25">
      <c r="A11" s="28">
        <v>308</v>
      </c>
      <c r="B11" s="89">
        <v>41000</v>
      </c>
      <c r="C11" s="90">
        <v>0.60416666666666663</v>
      </c>
      <c r="D11" s="90">
        <v>0.65277777777777779</v>
      </c>
      <c r="E11" s="91">
        <f>HOUR(D11-C11)+MINUTE(D11-C11)/60</f>
        <v>1.1666666666666667</v>
      </c>
      <c r="F11" s="116">
        <f>ROUNDUP(E11,0)</f>
        <v>2</v>
      </c>
      <c r="G11" s="49">
        <f>F11*$B$9</f>
        <v>16</v>
      </c>
      <c r="I11" s="21"/>
    </row>
    <row r="12" spans="1:9" x14ac:dyDescent="0.25">
      <c r="A12" s="28">
        <v>407</v>
      </c>
      <c r="B12" s="89">
        <v>41001</v>
      </c>
      <c r="C12" s="90">
        <v>0.43055555555555558</v>
      </c>
      <c r="D12" s="90">
        <v>0.46527777777777773</v>
      </c>
      <c r="E12" s="91">
        <f t="shared" ref="E12:E13" si="0">HOUR(D12-C12)+MINUTE(D12-C12)/60</f>
        <v>0.83333333333333337</v>
      </c>
      <c r="F12" s="116">
        <f t="shared" ref="F12:F13" si="1">ROUNDUP(E12,0)</f>
        <v>1</v>
      </c>
      <c r="G12" s="49">
        <f>F12*$B$9</f>
        <v>8</v>
      </c>
    </row>
    <row r="13" spans="1:9" x14ac:dyDescent="0.25">
      <c r="A13" s="33">
        <v>102</v>
      </c>
      <c r="B13" s="92">
        <v>41002</v>
      </c>
      <c r="C13" s="93">
        <v>0.375</v>
      </c>
      <c r="D13" s="93">
        <v>0.47430555555555554</v>
      </c>
      <c r="E13" s="94">
        <f t="shared" si="0"/>
        <v>2.3833333333333333</v>
      </c>
      <c r="F13" s="117">
        <f t="shared" si="1"/>
        <v>3</v>
      </c>
      <c r="G13" s="59">
        <f>F13*$B$9</f>
        <v>24</v>
      </c>
    </row>
    <row r="14" spans="1:9" x14ac:dyDescent="0.25">
      <c r="B14" s="2"/>
      <c r="C14" s="3"/>
      <c r="D14" s="3"/>
      <c r="E14" s="3"/>
    </row>
    <row r="15" spans="1:9" x14ac:dyDescent="0.25">
      <c r="B15" s="2"/>
      <c r="C15" s="3"/>
      <c r="D15" s="3"/>
      <c r="E15" s="3"/>
    </row>
    <row r="16" spans="1:9" x14ac:dyDescent="0.25">
      <c r="B16" s="2"/>
      <c r="C16" s="3"/>
      <c r="D16" s="3"/>
      <c r="E16" s="3"/>
    </row>
    <row r="17" spans="2:8" x14ac:dyDescent="0.25">
      <c r="B17" s="2"/>
      <c r="C17" s="3"/>
      <c r="D17" s="3"/>
      <c r="E17" s="3"/>
    </row>
    <row r="18" spans="2:8" x14ac:dyDescent="0.25">
      <c r="B18" s="2"/>
      <c r="C18" s="3"/>
      <c r="D18" s="3"/>
      <c r="E18" s="3"/>
    </row>
    <row r="19" spans="2:8" x14ac:dyDescent="0.25">
      <c r="H19" s="15"/>
    </row>
  </sheetData>
  <mergeCells count="1">
    <mergeCell ref="A1:E1"/>
  </mergeCells>
  <pageMargins left="0.7" right="0.7" top="0.78740157499999996" bottom="0.78740157499999996"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zoomScale="110" zoomScaleNormal="110" workbookViewId="0"/>
  </sheetViews>
  <sheetFormatPr baseColWidth="10" defaultRowHeight="15" x14ac:dyDescent="0.25"/>
  <cols>
    <col min="2" max="2" width="14.5703125" customWidth="1"/>
    <col min="3" max="3" width="13.7109375" customWidth="1"/>
    <col min="7" max="7" width="16" customWidth="1"/>
    <col min="8" max="8" width="10.7109375" customWidth="1"/>
  </cols>
  <sheetData>
    <row r="1" spans="1:10" ht="18.75" x14ac:dyDescent="0.3">
      <c r="A1" s="98" t="s">
        <v>81</v>
      </c>
      <c r="B1" s="25"/>
      <c r="C1" s="25"/>
      <c r="D1" s="25"/>
    </row>
    <row r="8" spans="1:10" s="11" customFormat="1" x14ac:dyDescent="0.25"/>
    <row r="9" spans="1:10" ht="24" customHeight="1" x14ac:dyDescent="0.25">
      <c r="A9" s="136" t="s">
        <v>59</v>
      </c>
      <c r="B9" s="136"/>
      <c r="C9" s="136"/>
      <c r="D9" s="136"/>
    </row>
    <row r="10" spans="1:10" ht="30" x14ac:dyDescent="0.25">
      <c r="A10" s="54" t="s">
        <v>9</v>
      </c>
      <c r="B10" s="54" t="s">
        <v>13</v>
      </c>
      <c r="C10" s="54" t="s">
        <v>67</v>
      </c>
      <c r="D10" s="103" t="s">
        <v>14</v>
      </c>
      <c r="E10" s="103" t="s">
        <v>15</v>
      </c>
      <c r="F10" s="103" t="s">
        <v>30</v>
      </c>
      <c r="G10" s="104" t="s">
        <v>87</v>
      </c>
      <c r="H10" s="35" t="s">
        <v>60</v>
      </c>
    </row>
    <row r="11" spans="1:10" x14ac:dyDescent="0.25">
      <c r="A11" s="89">
        <v>41000</v>
      </c>
      <c r="B11" s="28" t="s">
        <v>16</v>
      </c>
      <c r="C11" s="28" t="s">
        <v>31</v>
      </c>
      <c r="D11" s="99">
        <v>0.375</v>
      </c>
      <c r="E11" s="99">
        <v>0.44027777777777777</v>
      </c>
      <c r="F11" s="99">
        <f>E11-D11</f>
        <v>6.5277777777777768E-2</v>
      </c>
      <c r="G11" s="105">
        <f>ROUNDUP(F11*96,0)/96</f>
        <v>7.2916666666666671E-2</v>
      </c>
      <c r="H11" s="100">
        <f>(HOUR(G11)*60+MINUTE(G11))/15</f>
        <v>7</v>
      </c>
      <c r="J11" s="14"/>
    </row>
    <row r="12" spans="1:10" x14ac:dyDescent="0.25">
      <c r="A12" s="89">
        <v>41000</v>
      </c>
      <c r="B12" s="28" t="s">
        <v>17</v>
      </c>
      <c r="C12" s="28" t="s">
        <v>32</v>
      </c>
      <c r="D12" s="99">
        <v>0.45833333333333331</v>
      </c>
      <c r="E12" s="99">
        <v>0.46527777777777773</v>
      </c>
      <c r="F12" s="99">
        <f t="shared" ref="F12:F13" si="0">E12-D12</f>
        <v>6.9444444444444198E-3</v>
      </c>
      <c r="G12" s="105">
        <f t="shared" ref="G12:G13" si="1">ROUNDUP(F12*96,0)/96</f>
        <v>1.0416666666666666E-2</v>
      </c>
      <c r="H12" s="100">
        <f t="shared" ref="H12:H13" si="2">(HOUR(G12)*60+MINUTE(G12))/15</f>
        <v>1</v>
      </c>
    </row>
    <row r="13" spans="1:10" x14ac:dyDescent="0.25">
      <c r="A13" s="92">
        <v>41001</v>
      </c>
      <c r="B13" s="33" t="s">
        <v>16</v>
      </c>
      <c r="C13" s="33" t="s">
        <v>33</v>
      </c>
      <c r="D13" s="101">
        <v>0.3972222222222222</v>
      </c>
      <c r="E13" s="101">
        <v>0.40972222222222227</v>
      </c>
      <c r="F13" s="101">
        <f t="shared" si="0"/>
        <v>1.2500000000000067E-2</v>
      </c>
      <c r="G13" s="106">
        <f t="shared" si="1"/>
        <v>2.0833333333333332E-2</v>
      </c>
      <c r="H13" s="102">
        <f t="shared" si="2"/>
        <v>2</v>
      </c>
    </row>
    <row r="14" spans="1:10" x14ac:dyDescent="0.25">
      <c r="A14" s="2"/>
    </row>
    <row r="15" spans="1:10" x14ac:dyDescent="0.25">
      <c r="A15" s="2"/>
    </row>
    <row r="16" spans="1:10" x14ac:dyDescent="0.25">
      <c r="A16" s="2"/>
    </row>
    <row r="17" spans="1:1" x14ac:dyDescent="0.25">
      <c r="A17" s="2"/>
    </row>
    <row r="18" spans="1:1" x14ac:dyDescent="0.25">
      <c r="A18" s="2"/>
    </row>
    <row r="19" spans="1:1" x14ac:dyDescent="0.25">
      <c r="A19" s="2"/>
    </row>
  </sheetData>
  <mergeCells count="1">
    <mergeCell ref="A9:D9"/>
  </mergeCells>
  <pageMargins left="0.7" right="0.7" top="0.78740157499999996" bottom="0.78740157499999996"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zoomScale="110" zoomScaleNormal="110" workbookViewId="0"/>
  </sheetViews>
  <sheetFormatPr baseColWidth="10" defaultRowHeight="15" x14ac:dyDescent="0.25"/>
  <cols>
    <col min="1" max="1" width="15.85546875" customWidth="1"/>
    <col min="6" max="6" width="20.85546875" customWidth="1"/>
  </cols>
  <sheetData>
    <row r="1" spans="1:6" ht="18.75" x14ac:dyDescent="0.3">
      <c r="A1" s="98" t="s">
        <v>91</v>
      </c>
      <c r="B1" s="25"/>
      <c r="C1" s="25"/>
    </row>
    <row r="2" spans="1:6" ht="15.75" x14ac:dyDescent="0.25">
      <c r="A2" s="137"/>
      <c r="B2" s="137"/>
      <c r="C2" s="137"/>
    </row>
    <row r="3" spans="1:6" s="11" customFormat="1" ht="15.75" x14ac:dyDescent="0.25">
      <c r="A3" s="9"/>
      <c r="B3" s="9"/>
      <c r="C3" s="9"/>
    </row>
    <row r="4" spans="1:6" s="11" customFormat="1" ht="15.75" x14ac:dyDescent="0.25">
      <c r="A4" s="9"/>
      <c r="B4" s="9"/>
      <c r="C4" s="9"/>
    </row>
    <row r="5" spans="1:6" s="11" customFormat="1" ht="15.75" x14ac:dyDescent="0.25">
      <c r="A5" s="9"/>
      <c r="B5" s="9"/>
      <c r="C5" s="9"/>
    </row>
    <row r="8" spans="1:6" s="11" customFormat="1" x14ac:dyDescent="0.25"/>
    <row r="9" spans="1:6" x14ac:dyDescent="0.25">
      <c r="A9" s="54" t="s">
        <v>13</v>
      </c>
      <c r="B9" s="103" t="s">
        <v>9</v>
      </c>
      <c r="C9" s="103" t="s">
        <v>14</v>
      </c>
      <c r="D9" s="103" t="s">
        <v>15</v>
      </c>
      <c r="E9" s="103" t="s">
        <v>30</v>
      </c>
      <c r="F9" s="103" t="s">
        <v>79</v>
      </c>
    </row>
    <row r="10" spans="1:6" x14ac:dyDescent="0.25">
      <c r="A10" s="28" t="s">
        <v>16</v>
      </c>
      <c r="B10" s="76">
        <v>41000</v>
      </c>
      <c r="C10" s="107">
        <v>0.36523148148148149</v>
      </c>
      <c r="D10" s="107">
        <v>0.69818287037037041</v>
      </c>
      <c r="E10" s="107">
        <f>D10-C10</f>
        <v>0.33295138888888892</v>
      </c>
      <c r="F10" s="109">
        <f>MROUND(E10,1/1440)</f>
        <v>0.33263888888888893</v>
      </c>
    </row>
    <row r="11" spans="1:6" x14ac:dyDescent="0.25">
      <c r="A11" s="28" t="s">
        <v>17</v>
      </c>
      <c r="B11" s="76">
        <v>41001</v>
      </c>
      <c r="C11" s="107">
        <v>0.30810185185185185</v>
      </c>
      <c r="D11" s="107">
        <v>0.56555555555555559</v>
      </c>
      <c r="E11" s="107">
        <f t="shared" ref="E11:E12" si="0">D11-C11</f>
        <v>0.25745370370370374</v>
      </c>
      <c r="F11" s="109">
        <f t="shared" ref="F11:F12" si="1">MROUND(E11,1/1440)</f>
        <v>0.25763888888888892</v>
      </c>
    </row>
    <row r="12" spans="1:6" x14ac:dyDescent="0.25">
      <c r="A12" s="33" t="s">
        <v>18</v>
      </c>
      <c r="B12" s="79">
        <v>41001</v>
      </c>
      <c r="C12" s="108">
        <v>0.34207175925925926</v>
      </c>
      <c r="D12" s="108">
        <v>0.5</v>
      </c>
      <c r="E12" s="108">
        <f t="shared" si="0"/>
        <v>0.15792824074074074</v>
      </c>
      <c r="F12" s="110">
        <f t="shared" si="1"/>
        <v>0.15763888888888888</v>
      </c>
    </row>
  </sheetData>
  <mergeCells count="1">
    <mergeCell ref="A2:C2"/>
  </mergeCells>
  <pageMargins left="0.7" right="0.7" top="0.78740157499999996" bottom="0.78740157499999996"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zoomScale="110" zoomScaleNormal="110" workbookViewId="0">
      <selection activeCell="A26" sqref="A26"/>
    </sheetView>
  </sheetViews>
  <sheetFormatPr baseColWidth="10" defaultColWidth="11.28515625" defaultRowHeight="15" x14ac:dyDescent="0.25"/>
  <cols>
    <col min="1" max="1" width="14" bestFit="1" customWidth="1"/>
    <col min="2" max="2" width="17.7109375" bestFit="1" customWidth="1"/>
    <col min="3" max="3" width="14.28515625" customWidth="1"/>
    <col min="4" max="4" width="14.42578125" customWidth="1"/>
    <col min="5" max="5" width="18.7109375" customWidth="1"/>
  </cols>
  <sheetData>
    <row r="1" spans="1:5" ht="18.75" x14ac:dyDescent="0.3">
      <c r="A1" s="98" t="s">
        <v>82</v>
      </c>
      <c r="B1" s="25"/>
    </row>
    <row r="2" spans="1:5" s="11" customFormat="1" ht="15.75" x14ac:dyDescent="0.25">
      <c r="A2" s="9"/>
      <c r="B2" s="9"/>
    </row>
    <row r="3" spans="1:5" s="11" customFormat="1" ht="15.75" x14ac:dyDescent="0.25">
      <c r="A3" s="9"/>
      <c r="B3" s="9"/>
    </row>
    <row r="4" spans="1:5" s="11" customFormat="1" ht="15.75" x14ac:dyDescent="0.25">
      <c r="A4" s="9"/>
      <c r="B4" s="9"/>
    </row>
    <row r="5" spans="1:5" s="11" customFormat="1" ht="15.75" x14ac:dyDescent="0.25">
      <c r="A5" s="9"/>
      <c r="B5" s="9"/>
    </row>
    <row r="7" spans="1:5" s="11" customFormat="1" x14ac:dyDescent="0.25"/>
    <row r="8" spans="1:5" s="11" customFormat="1" x14ac:dyDescent="0.25"/>
    <row r="9" spans="1:5" ht="45" x14ac:dyDescent="0.25">
      <c r="A9" s="54" t="s">
        <v>34</v>
      </c>
      <c r="B9" s="35" t="s">
        <v>35</v>
      </c>
      <c r="C9" s="35" t="s">
        <v>39</v>
      </c>
      <c r="D9" s="55" t="s">
        <v>88</v>
      </c>
      <c r="E9" s="55" t="s">
        <v>89</v>
      </c>
    </row>
    <row r="10" spans="1:5" x14ac:dyDescent="0.25">
      <c r="A10" s="28" t="s">
        <v>36</v>
      </c>
      <c r="B10" s="49">
        <v>3245</v>
      </c>
      <c r="C10" s="49">
        <f>B10*7%</f>
        <v>227.15000000000003</v>
      </c>
      <c r="D10" s="114">
        <f>ROUNDDOWN(C10,-1)</f>
        <v>220</v>
      </c>
      <c r="E10" s="114">
        <f>FLOOR(C10,50)</f>
        <v>200</v>
      </c>
    </row>
    <row r="11" spans="1:5" x14ac:dyDescent="0.25">
      <c r="A11" s="28" t="s">
        <v>37</v>
      </c>
      <c r="B11" s="49">
        <v>6575.98</v>
      </c>
      <c r="C11" s="49">
        <f t="shared" ref="C11:C12" si="0">B11*7%</f>
        <v>460.3186</v>
      </c>
      <c r="D11" s="114">
        <f>ROUNDDOWN(C11,-1)</f>
        <v>460</v>
      </c>
      <c r="E11" s="114">
        <f t="shared" ref="E11:E12" si="1">FLOOR(C11,50)</f>
        <v>450</v>
      </c>
    </row>
    <row r="12" spans="1:5" x14ac:dyDescent="0.25">
      <c r="A12" s="33" t="s">
        <v>38</v>
      </c>
      <c r="B12" s="59">
        <v>54328.98</v>
      </c>
      <c r="C12" s="59">
        <f t="shared" si="0"/>
        <v>3803.0286000000006</v>
      </c>
      <c r="D12" s="115">
        <f>ROUNDDOWN(C12,-1)</f>
        <v>3800</v>
      </c>
      <c r="E12" s="115">
        <f t="shared" si="1"/>
        <v>3800</v>
      </c>
    </row>
  </sheetData>
  <pageMargins left="0.7" right="0.7" top="0.78740157499999996" bottom="0.78740157499999996" header="0.3" footer="0.3"/>
  <pageSetup paperSize="9" orientation="portrait" horizontalDpi="0"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zoomScale="110" zoomScaleNormal="110" workbookViewId="0"/>
  </sheetViews>
  <sheetFormatPr baseColWidth="10" defaultRowHeight="15" x14ac:dyDescent="0.25"/>
  <cols>
    <col min="1" max="1" width="23" bestFit="1" customWidth="1"/>
    <col min="2" max="2" width="16.42578125" customWidth="1"/>
    <col min="3" max="3" width="16.7109375" customWidth="1"/>
    <col min="4" max="4" width="15.42578125" customWidth="1"/>
    <col min="6" max="6" width="23.5703125" customWidth="1"/>
    <col min="7" max="7" width="12.85546875" customWidth="1"/>
  </cols>
  <sheetData>
    <row r="1" spans="1:7" ht="18.75" x14ac:dyDescent="0.3">
      <c r="A1" s="98" t="s">
        <v>83</v>
      </c>
      <c r="B1" s="6"/>
    </row>
    <row r="2" spans="1:7" s="11" customFormat="1" ht="15.75" customHeight="1" x14ac:dyDescent="0.25">
      <c r="A2" s="138" t="s">
        <v>90</v>
      </c>
      <c r="B2" s="138"/>
      <c r="C2" s="26">
        <v>823</v>
      </c>
      <c r="G2" s="7"/>
    </row>
    <row r="3" spans="1:7" s="11" customFormat="1" ht="15.75" x14ac:dyDescent="0.25">
      <c r="A3" s="9"/>
      <c r="B3" s="9"/>
    </row>
    <row r="4" spans="1:7" s="11" customFormat="1" ht="15.75" x14ac:dyDescent="0.25">
      <c r="A4" s="9"/>
      <c r="B4" s="9"/>
      <c r="G4" s="7"/>
    </row>
    <row r="5" spans="1:7" s="11" customFormat="1" ht="15.75" x14ac:dyDescent="0.25">
      <c r="A5" s="9"/>
      <c r="B5" s="9"/>
      <c r="G5" s="7"/>
    </row>
    <row r="7" spans="1:7" x14ac:dyDescent="0.25">
      <c r="A7" s="8"/>
    </row>
    <row r="8" spans="1:7" s="11" customFormat="1" x14ac:dyDescent="0.25">
      <c r="A8" s="8"/>
    </row>
    <row r="9" spans="1:7" x14ac:dyDescent="0.25">
      <c r="A9" s="16" t="s">
        <v>41</v>
      </c>
    </row>
    <row r="10" spans="1:7" x14ac:dyDescent="0.25">
      <c r="A10" s="54" t="s">
        <v>13</v>
      </c>
      <c r="B10" s="103" t="s">
        <v>40</v>
      </c>
      <c r="C10" s="123" t="s">
        <v>42</v>
      </c>
      <c r="D10" s="123" t="s">
        <v>64</v>
      </c>
    </row>
    <row r="11" spans="1:7" x14ac:dyDescent="0.25">
      <c r="A11" s="28" t="s">
        <v>16</v>
      </c>
      <c r="B11" s="120">
        <v>37.450000000000003</v>
      </c>
      <c r="C11" s="124">
        <f>B11/35*$C$2</f>
        <v>880.61</v>
      </c>
      <c r="D11" s="126">
        <f>MROUND(C11,0.5)</f>
        <v>880.5</v>
      </c>
    </row>
    <row r="12" spans="1:7" x14ac:dyDescent="0.25">
      <c r="A12" s="28" t="s">
        <v>17</v>
      </c>
      <c r="B12" s="121">
        <v>39.5</v>
      </c>
      <c r="C12" s="124">
        <f>B12/35*$C$2</f>
        <v>928.81428571428569</v>
      </c>
      <c r="D12" s="126">
        <f t="shared" ref="D12:D15" si="0">MROUND(C12,0.5)</f>
        <v>929</v>
      </c>
    </row>
    <row r="13" spans="1:7" x14ac:dyDescent="0.25">
      <c r="A13" s="28" t="s">
        <v>61</v>
      </c>
      <c r="B13" s="121">
        <v>42.8</v>
      </c>
      <c r="C13" s="124">
        <f>B13/35*$C$2</f>
        <v>1006.4114285714286</v>
      </c>
      <c r="D13" s="126">
        <f t="shared" si="0"/>
        <v>1006.5</v>
      </c>
    </row>
    <row r="14" spans="1:7" x14ac:dyDescent="0.25">
      <c r="A14" s="28" t="s">
        <v>62</v>
      </c>
      <c r="B14" s="121">
        <v>41</v>
      </c>
      <c r="C14" s="124">
        <f>B14/35*$C$2</f>
        <v>964.08571428571429</v>
      </c>
      <c r="D14" s="126">
        <f t="shared" si="0"/>
        <v>964</v>
      </c>
    </row>
    <row r="15" spans="1:7" x14ac:dyDescent="0.25">
      <c r="A15" s="33" t="s">
        <v>63</v>
      </c>
      <c r="B15" s="122">
        <v>44</v>
      </c>
      <c r="C15" s="125">
        <f>B15/35*$C$2</f>
        <v>1034.6285714285714</v>
      </c>
      <c r="D15" s="127">
        <f t="shared" si="0"/>
        <v>1034.5</v>
      </c>
    </row>
    <row r="16" spans="1:7" x14ac:dyDescent="0.25">
      <c r="C16" s="7"/>
      <c r="D16" s="7"/>
    </row>
    <row r="17" spans="3:4" x14ac:dyDescent="0.25">
      <c r="C17" s="7"/>
      <c r="D17" s="7"/>
    </row>
  </sheetData>
  <mergeCells count="1">
    <mergeCell ref="A2:B2"/>
  </mergeCells>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Info</vt:lpstr>
      <vt:lpstr>Mindestbestand runden</vt:lpstr>
      <vt:lpstr>Besucherzahlen runden</vt:lpstr>
      <vt:lpstr>Bestellungen aufrunden</vt:lpstr>
      <vt:lpstr>Auf volle Stunden runden</vt:lpstr>
      <vt:lpstr>Auf Viertelstunden runden</vt:lpstr>
      <vt:lpstr>Auf volle Minuten runden</vt:lpstr>
      <vt:lpstr>Gebühren auf volle Euro runden</vt:lpstr>
      <vt:lpstr>Arbeitsentgelt auf 50 Ct runden</vt:lpstr>
    </vt:vector>
  </TitlesOfParts>
  <Manager>Microsoft Press</Manager>
  <Company>Hügemann Informatik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Kapitel 7 - Lösungsdatei</dc:title>
  <dc:subject>Keine Angst vor Excel</dc:subject>
  <dc:creator>Hildegard Hügemann</dc:creator>
  <dc:description>www.huegemann-informatik.de_x000d_
www.anwendertage.de</dc:description>
  <cp:lastModifiedBy>F W</cp:lastModifiedBy>
  <cp:lastPrinted>2012-01-10T22:16:55Z</cp:lastPrinted>
  <dcterms:created xsi:type="dcterms:W3CDTF">2012-01-07T13:19:39Z</dcterms:created>
  <dcterms:modified xsi:type="dcterms:W3CDTF">2012-07-09T19:10:56Z</dcterms:modified>
  <cp:category>Excel-Lösungsdatei</cp:category>
  <cp:version>42</cp:version>
</cp:coreProperties>
</file>