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4650" windowHeight="4680" tabRatio="758"/>
  </bookViews>
  <sheets>
    <sheet name="Info" sheetId="9" r:id="rId1"/>
    <sheet name="Funktionen ohne Argumente" sheetId="26" r:id="rId2"/>
    <sheet name="Summen bilden" sheetId="28" r:id="rId3"/>
    <sheet name="Projektliste 1" sheetId="11" r:id="rId4"/>
    <sheet name="Projektliste 2" sheetId="30" r:id="rId5"/>
    <sheet name="Mittelwert nur für Schaltjahre" sheetId="31" r:id="rId6"/>
    <sheet name="Projektliste 3" sheetId="32" r:id="rId7"/>
  </sheets>
  <calcPr calcId="145621"/>
</workbook>
</file>

<file path=xl/calcChain.xml><?xml version="1.0" encoding="utf-8"?>
<calcChain xmlns="http://schemas.openxmlformats.org/spreadsheetml/2006/main">
  <c r="E10" i="26" l="1"/>
  <c r="F15" i="32" l="1"/>
  <c r="F16" i="32"/>
  <c r="F17" i="32"/>
  <c r="F18" i="32"/>
  <c r="F19" i="32"/>
  <c r="F20" i="32"/>
  <c r="F21" i="32"/>
  <c r="F22" i="32"/>
  <c r="F23" i="32"/>
  <c r="P9" i="31"/>
  <c r="E8" i="26" l="1"/>
  <c r="F17" i="30" l="1"/>
  <c r="E17" i="30"/>
  <c r="D17" i="30"/>
  <c r="C17" i="30"/>
  <c r="B17" i="30"/>
  <c r="G17" i="30"/>
  <c r="F10" i="30"/>
  <c r="G16" i="30"/>
  <c r="F16" i="30"/>
  <c r="G15" i="30"/>
  <c r="F15" i="30"/>
  <c r="G14" i="30"/>
  <c r="F14" i="30"/>
  <c r="G13" i="30"/>
  <c r="F13" i="30"/>
  <c r="G12" i="30"/>
  <c r="F12" i="30"/>
  <c r="G11" i="30"/>
  <c r="F11" i="30"/>
  <c r="G10" i="30"/>
  <c r="G9" i="30"/>
  <c r="F9" i="30"/>
  <c r="G8" i="30"/>
  <c r="F8" i="30"/>
  <c r="B21" i="11" l="1"/>
  <c r="C20" i="11" l="1"/>
  <c r="D20" i="11"/>
  <c r="E20" i="11"/>
  <c r="B20" i="11"/>
  <c r="C19" i="11"/>
  <c r="D19" i="11"/>
  <c r="E19" i="11"/>
  <c r="B19" i="11"/>
  <c r="B18" i="11"/>
  <c r="C18" i="11"/>
  <c r="D18" i="11"/>
  <c r="E18" i="11"/>
  <c r="C9" i="28" l="1"/>
  <c r="B9" i="28"/>
  <c r="E16" i="26"/>
  <c r="E14" i="26"/>
  <c r="E12" i="26"/>
  <c r="G9" i="11" l="1"/>
  <c r="G10" i="11"/>
  <c r="G11" i="11"/>
  <c r="G12" i="11"/>
  <c r="G13" i="11"/>
  <c r="G14" i="11"/>
  <c r="G15" i="11"/>
  <c r="G16" i="11"/>
  <c r="G8" i="11"/>
  <c r="G18" i="11" l="1"/>
  <c r="G19" i="11"/>
  <c r="G20" i="11"/>
  <c r="G21" i="11"/>
  <c r="G22" i="11"/>
  <c r="C21" i="11"/>
  <c r="D21" i="11"/>
  <c r="E21" i="11"/>
  <c r="J21" i="11"/>
  <c r="K21" i="11"/>
  <c r="C22" i="11"/>
  <c r="D22" i="11"/>
  <c r="E22" i="11"/>
  <c r="J22" i="11"/>
  <c r="K22" i="11"/>
  <c r="B22" i="11"/>
  <c r="C17" i="11"/>
  <c r="B17" i="11"/>
  <c r="F9" i="11"/>
  <c r="F10" i="11"/>
  <c r="F11" i="11"/>
  <c r="F12" i="11"/>
  <c r="F13" i="11"/>
  <c r="F14" i="11"/>
  <c r="F15" i="11"/>
  <c r="F16" i="11"/>
  <c r="F8" i="11"/>
  <c r="D17" i="11"/>
  <c r="E17" i="11"/>
  <c r="F18" i="11" l="1"/>
  <c r="F19" i="11"/>
  <c r="F20" i="11"/>
  <c r="F21" i="11"/>
  <c r="F22" i="11"/>
  <c r="F17" i="11"/>
  <c r="I15" i="11"/>
  <c r="H11" i="11"/>
  <c r="I10" i="11"/>
  <c r="I9" i="11"/>
  <c r="H15" i="11"/>
  <c r="H10" i="11"/>
  <c r="I14" i="11"/>
  <c r="I8" i="11"/>
  <c r="H14" i="11"/>
  <c r="H9" i="11"/>
  <c r="I12" i="11"/>
  <c r="H13" i="11"/>
  <c r="I16" i="11"/>
  <c r="I11" i="11"/>
  <c r="H16" i="11"/>
  <c r="H12" i="11"/>
  <c r="H8" i="11"/>
  <c r="I13" i="11"/>
  <c r="H21" i="11" l="1"/>
  <c r="I22" i="11"/>
  <c r="I21" i="11"/>
  <c r="H22" i="11"/>
</calcChain>
</file>

<file path=xl/sharedStrings.xml><?xml version="1.0" encoding="utf-8"?>
<sst xmlns="http://schemas.openxmlformats.org/spreadsheetml/2006/main" count="129" uniqueCount="73">
  <si>
    <t>Arbeitsentgelt auf 50 Cent runden mit VRUNDEN</t>
  </si>
  <si>
    <t>Ergebnis</t>
  </si>
  <si>
    <t>Projekt</t>
  </si>
  <si>
    <t>MA</t>
  </si>
  <si>
    <t>Dauer</t>
  </si>
  <si>
    <t>Soll-Kosten</t>
  </si>
  <si>
    <t>Ist-Kosten</t>
  </si>
  <si>
    <t>Virtualisierung</t>
  </si>
  <si>
    <t>TK-Anlage</t>
  </si>
  <si>
    <t>Datenbank-Update</t>
  </si>
  <si>
    <t>Datensicherheit</t>
  </si>
  <si>
    <t>Office-Umstellung</t>
  </si>
  <si>
    <t>Project-Umstellung</t>
  </si>
  <si>
    <t>Intranet-Update</t>
  </si>
  <si>
    <t>SAP-Umstellung</t>
  </si>
  <si>
    <t>Windows-Umstellung</t>
  </si>
  <si>
    <t>Max. Abw.</t>
  </si>
  <si>
    <t>Min. Abw.</t>
  </si>
  <si>
    <t>Gesamt</t>
  </si>
  <si>
    <t>Minimum</t>
  </si>
  <si>
    <t>Ø</t>
  </si>
  <si>
    <t>Maximum</t>
  </si>
  <si>
    <t>Status</t>
  </si>
  <si>
    <t>bestätigt</t>
  </si>
  <si>
    <t>Priorität</t>
  </si>
  <si>
    <t>k.A.</t>
  </si>
  <si>
    <t>Anzahl der Zahlen</t>
  </si>
  <si>
    <t>Anzahl der Einträge</t>
  </si>
  <si>
    <t>Diff. abs.</t>
  </si>
  <si>
    <t>Diff. %</t>
  </si>
  <si>
    <t>Einige Funktionen, die auch OHNE Argumente auskommen</t>
  </si>
  <si>
    <r>
      <t xml:space="preserve">Geben Sie in E10 folgende Funktion ein: </t>
    </r>
    <r>
      <rPr>
        <b/>
        <sz val="12.1"/>
        <color rgb="FFC00000"/>
        <rFont val="Calibri"/>
        <family val="2"/>
      </rPr>
      <t>=JETZT()</t>
    </r>
  </si>
  <si>
    <r>
      <t xml:space="preserve">Geben Sie in E8 folgende Funktion ein: </t>
    </r>
    <r>
      <rPr>
        <b/>
        <sz val="12"/>
        <color rgb="FFC00000"/>
        <rFont val="Calibri"/>
        <family val="2"/>
        <scheme val="minor"/>
      </rPr>
      <t>=HEUTE()</t>
    </r>
  </si>
  <si>
    <r>
      <t xml:space="preserve">Geben Sie in E12 folgende Funktion ein: </t>
    </r>
    <r>
      <rPr>
        <b/>
        <sz val="12.1"/>
        <color rgb="FFC00000"/>
        <rFont val="Calibri"/>
        <family val="2"/>
      </rPr>
      <t>=ZEILE()</t>
    </r>
  </si>
  <si>
    <r>
      <t xml:space="preserve">Geben Sie in E14 folgende Funktion ein: </t>
    </r>
    <r>
      <rPr>
        <b/>
        <sz val="12.1"/>
        <color rgb="FFC00000"/>
        <rFont val="Calibri"/>
        <family val="2"/>
      </rPr>
      <t>=SPALTE()</t>
    </r>
  </si>
  <si>
    <r>
      <t xml:space="preserve">Geben Sie in E16 folgende Funktion ein: </t>
    </r>
    <r>
      <rPr>
        <b/>
        <sz val="12.1"/>
        <color rgb="FFC00000"/>
        <rFont val="Calibri"/>
        <family val="2"/>
      </rPr>
      <t>=PI()</t>
    </r>
  </si>
  <si>
    <t>Berlin</t>
  </si>
  <si>
    <t>Hamburg</t>
  </si>
  <si>
    <t>Stuttgart</t>
  </si>
  <si>
    <t>München</t>
  </si>
  <si>
    <t>Köln</t>
  </si>
  <si>
    <t>Plan Q1</t>
  </si>
  <si>
    <t>Plan Q2</t>
  </si>
  <si>
    <t>Ist Q2</t>
  </si>
  <si>
    <t>Plan 1. Hj.</t>
  </si>
  <si>
    <t>Ist 1. Hj.</t>
  </si>
  <si>
    <t>Ist Q1</t>
  </si>
  <si>
    <t>Alle Standorte</t>
  </si>
  <si>
    <t>Frankfurt/Main</t>
  </si>
  <si>
    <t>Standort</t>
  </si>
  <si>
    <t>Halbjahresauswertung mit der Funktion SUMME</t>
  </si>
  <si>
    <t>Häufig verwendete Funktionen über die Ergebniszeile verwenden</t>
  </si>
  <si>
    <t>100% selbst gemacht: Funktionen in der Bearbeitungsleiste aufbauen</t>
  </si>
  <si>
    <t>Projektliste mit SUMME, MITTELWERT, MIN, MAX, ANZAHL, ANZAHL2</t>
  </si>
  <si>
    <t>Schnell &amp; leicht: Funktionen OHNE Argumente eingeben</t>
  </si>
  <si>
    <t>Für Halbjahresauswertung Summe über mehrere Bereiche bilden</t>
  </si>
  <si>
    <t>Projektliste in »intelligente« Tabelle mit Ergebniszeile umwandeln</t>
  </si>
  <si>
    <t>Funktionen mit Assistent aufstellen: MITTELWERT nur für Schaltjahre</t>
  </si>
  <si>
    <t>Funktionen mit Assistent aufstellen: WENN, UND, ISTLEER</t>
  </si>
  <si>
    <t>Per Assistent die Formel in Zelle P9 aufbauen</t>
  </si>
  <si>
    <t>MA-Zahl</t>
  </si>
  <si>
    <t>Mindestdauer</t>
  </si>
  <si>
    <t>Mindestkosten</t>
  </si>
  <si>
    <t>Kategorie</t>
  </si>
  <si>
    <t>IT</t>
  </si>
  <si>
    <t>Kosten</t>
  </si>
  <si>
    <t>Beendet</t>
  </si>
  <si>
    <t>Kategorien</t>
  </si>
  <si>
    <t>ja</t>
  </si>
  <si>
    <t>Komm.</t>
  </si>
  <si>
    <t>UK</t>
  </si>
  <si>
    <t>Wichtige Schritte im Funktions-Assistenten</t>
  </si>
  <si>
    <t>Häufig verwendete Funktionen nutzen: SUMME, MITTELWERT, MIN, MAX, ANZAHL und ANZAHL2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</si>
</sst>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.1"/>
      <color rgb="FFC00000"/>
      <name val="Calibri"/>
      <family val="2"/>
    </font>
    <font>
      <b/>
      <sz val="12"/>
      <color rgb="FFC00000"/>
      <name val="Calibri"/>
      <family val="2"/>
      <scheme val="minor"/>
    </font>
    <font>
      <sz val="11"/>
      <color theme="1"/>
      <name val="Calibri"/>
      <scheme val="minor"/>
    </font>
    <font>
      <b/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1"/>
      <color rgb="FFC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/>
        <bgColor indexed="64"/>
      </patternFill>
    </fill>
  </fills>
  <borders count="2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7" tint="0.39997558519241921"/>
      </top>
      <bottom/>
      <diagonal/>
    </border>
    <border>
      <left/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 style="medium">
        <color theme="7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/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99">
    <xf numFmtId="0" fontId="0" fillId="0" borderId="0" xfId="0"/>
    <xf numFmtId="0" fontId="0" fillId="0" borderId="0" xfId="0"/>
    <xf numFmtId="0" fontId="0" fillId="2" borderId="0" xfId="0" applyFill="1"/>
    <xf numFmtId="0" fontId="4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4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Alignment="1">
      <alignment horizontal="left" indent="1"/>
    </xf>
    <xf numFmtId="0" fontId="0" fillId="3" borderId="0" xfId="0" applyFill="1" applyAlignment="1">
      <alignment horizontal="right" indent="1"/>
    </xf>
    <xf numFmtId="0" fontId="0" fillId="0" borderId="0" xfId="0" applyAlignment="1">
      <alignment horizontal="right" indent="1"/>
    </xf>
    <xf numFmtId="0" fontId="3" fillId="0" borderId="0" xfId="0" applyFont="1" applyAlignment="1">
      <alignment horizontal="left" indent="1"/>
    </xf>
    <xf numFmtId="3" fontId="0" fillId="0" borderId="0" xfId="0" applyNumberFormat="1"/>
    <xf numFmtId="3" fontId="0" fillId="5" borderId="0" xfId="0" applyNumberFormat="1" applyFill="1" applyBorder="1" applyAlignment="1">
      <alignment horizontal="right" indent="1"/>
    </xf>
    <xf numFmtId="3" fontId="0" fillId="4" borderId="2" xfId="0" applyNumberFormat="1" applyFill="1" applyBorder="1" applyAlignment="1">
      <alignment horizontal="right" indent="1"/>
    </xf>
    <xf numFmtId="3" fontId="0" fillId="5" borderId="4" xfId="0" applyNumberFormat="1" applyFill="1" applyBorder="1" applyAlignment="1">
      <alignment horizontal="right" indent="1"/>
    </xf>
    <xf numFmtId="3" fontId="0" fillId="4" borderId="5" xfId="0" applyNumberFormat="1" applyFill="1" applyBorder="1" applyAlignment="1">
      <alignment horizontal="right" indent="1"/>
    </xf>
    <xf numFmtId="0" fontId="0" fillId="0" borderId="7" xfId="0" applyBorder="1" applyAlignment="1">
      <alignment horizontal="left" indent="1"/>
    </xf>
    <xf numFmtId="0" fontId="0" fillId="0" borderId="8" xfId="0" applyBorder="1" applyAlignment="1">
      <alignment horizontal="left" indent="1"/>
    </xf>
    <xf numFmtId="0" fontId="1" fillId="0" borderId="1" xfId="0" applyFont="1" applyBorder="1" applyAlignment="1">
      <alignment horizontal="center"/>
    </xf>
    <xf numFmtId="3" fontId="0" fillId="4" borderId="6" xfId="0" applyNumberFormat="1" applyFill="1" applyBorder="1" applyAlignment="1">
      <alignment horizontal="right" indent="1"/>
    </xf>
    <xf numFmtId="3" fontId="0" fillId="4" borderId="7" xfId="0" applyNumberFormat="1" applyFill="1" applyBorder="1" applyAlignment="1">
      <alignment horizontal="right" indent="1"/>
    </xf>
    <xf numFmtId="3" fontId="0" fillId="4" borderId="8" xfId="0" applyNumberFormat="1" applyFill="1" applyBorder="1" applyAlignment="1">
      <alignment horizontal="right" indent="1"/>
    </xf>
    <xf numFmtId="3" fontId="0" fillId="5" borderId="6" xfId="0" applyNumberFormat="1" applyFill="1" applyBorder="1" applyAlignment="1">
      <alignment horizontal="right" indent="1"/>
    </xf>
    <xf numFmtId="3" fontId="0" fillId="5" borderId="7" xfId="0" applyNumberFormat="1" applyFill="1" applyBorder="1" applyAlignment="1">
      <alignment horizontal="right" indent="1"/>
    </xf>
    <xf numFmtId="3" fontId="0" fillId="5" borderId="8" xfId="0" applyNumberFormat="1" applyFill="1" applyBorder="1" applyAlignment="1">
      <alignment horizontal="right" indent="1"/>
    </xf>
    <xf numFmtId="0" fontId="1" fillId="0" borderId="1" xfId="0" applyFont="1" applyBorder="1" applyAlignment="1">
      <alignment horizontal="left" indent="1"/>
    </xf>
    <xf numFmtId="0" fontId="1" fillId="0" borderId="3" xfId="0" applyFont="1" applyBorder="1" applyAlignment="1">
      <alignment horizontal="left" indent="1"/>
    </xf>
    <xf numFmtId="0" fontId="1" fillId="0" borderId="9" xfId="0" applyFont="1" applyBorder="1" applyAlignment="1">
      <alignment horizontal="center"/>
    </xf>
    <xf numFmtId="14" fontId="7" fillId="3" borderId="0" xfId="0" applyNumberFormat="1" applyFont="1" applyFill="1" applyAlignment="1">
      <alignment horizontal="right" indent="2"/>
    </xf>
    <xf numFmtId="0" fontId="2" fillId="0" borderId="0" xfId="0" applyFont="1" applyAlignment="1">
      <alignment horizontal="right" indent="2"/>
    </xf>
    <xf numFmtId="22" fontId="7" fillId="3" borderId="0" xfId="0" applyNumberFormat="1" applyFont="1" applyFill="1" applyAlignment="1">
      <alignment horizontal="right" indent="2"/>
    </xf>
    <xf numFmtId="0" fontId="7" fillId="3" borderId="0" xfId="0" applyFont="1" applyFill="1" applyAlignment="1">
      <alignment horizontal="right" indent="2"/>
    </xf>
    <xf numFmtId="0" fontId="0" fillId="0" borderId="5" xfId="0" applyBorder="1"/>
    <xf numFmtId="3" fontId="0" fillId="3" borderId="8" xfId="0" applyNumberFormat="1" applyFill="1" applyBorder="1" applyAlignment="1">
      <alignment horizontal="right" indent="1"/>
    </xf>
    <xf numFmtId="3" fontId="0" fillId="6" borderId="5" xfId="0" applyNumberFormat="1" applyFill="1" applyBorder="1" applyAlignment="1">
      <alignment horizontal="right" indent="1"/>
    </xf>
    <xf numFmtId="0" fontId="3" fillId="0" borderId="0" xfId="0" applyFont="1" applyAlignment="1">
      <alignment horizontal="left" indent="1"/>
    </xf>
    <xf numFmtId="0" fontId="0" fillId="2" borderId="0" xfId="0" applyFill="1" applyAlignment="1">
      <alignment horizontal="right" indent="1"/>
    </xf>
    <xf numFmtId="164" fontId="0" fillId="2" borderId="0" xfId="0" applyNumberFormat="1" applyFill="1" applyAlignment="1">
      <alignment horizontal="right" indent="1"/>
    </xf>
    <xf numFmtId="0" fontId="3" fillId="0" borderId="0" xfId="0" applyFont="1" applyAlignment="1">
      <alignment horizontal="left" indent="1"/>
    </xf>
    <xf numFmtId="0" fontId="0" fillId="0" borderId="10" xfId="0" applyFont="1" applyFill="1" applyBorder="1" applyAlignment="1">
      <alignment horizontal="right" indent="1"/>
    </xf>
    <xf numFmtId="164" fontId="0" fillId="0" borderId="10" xfId="0" applyNumberFormat="1" applyFont="1" applyFill="1" applyBorder="1" applyAlignment="1">
      <alignment horizontal="right" indent="1"/>
    </xf>
    <xf numFmtId="0" fontId="0" fillId="0" borderId="10" xfId="0" applyFont="1" applyFill="1" applyBorder="1" applyAlignment="1">
      <alignment horizontal="left" indent="1"/>
    </xf>
    <xf numFmtId="9" fontId="0" fillId="0" borderId="10" xfId="1" applyNumberFormat="1" applyFont="1" applyFill="1" applyBorder="1" applyAlignment="1">
      <alignment horizontal="right" indent="1"/>
    </xf>
    <xf numFmtId="0" fontId="9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left" indent="1"/>
    </xf>
    <xf numFmtId="0" fontId="8" fillId="0" borderId="0" xfId="0" applyFont="1" applyFill="1" applyBorder="1" applyAlignment="1">
      <alignment horizontal="right" indent="1"/>
    </xf>
    <xf numFmtId="9" fontId="8" fillId="0" borderId="0" xfId="0" applyNumberFormat="1" applyFont="1" applyFill="1" applyBorder="1" applyAlignment="1">
      <alignment horizontal="right" indent="1"/>
    </xf>
    <xf numFmtId="164" fontId="8" fillId="0" borderId="0" xfId="0" applyNumberFormat="1" applyFont="1" applyFill="1" applyBorder="1" applyAlignment="1">
      <alignment horizontal="right" indent="1"/>
    </xf>
    <xf numFmtId="0" fontId="1" fillId="3" borderId="1" xfId="0" applyFont="1" applyFill="1" applyBorder="1" applyAlignment="1">
      <alignment horizontal="left" indent="1"/>
    </xf>
    <xf numFmtId="0" fontId="10" fillId="7" borderId="11" xfId="0" applyFont="1" applyFill="1" applyBorder="1" applyAlignment="1">
      <alignment horizontal="center"/>
    </xf>
    <xf numFmtId="0" fontId="10" fillId="7" borderId="12" xfId="0" applyFont="1" applyFill="1" applyBorder="1" applyAlignment="1">
      <alignment horizontal="center"/>
    </xf>
    <xf numFmtId="0" fontId="10" fillId="7" borderId="13" xfId="0" applyFont="1" applyFill="1" applyBorder="1" applyAlignment="1">
      <alignment horizontal="center"/>
    </xf>
    <xf numFmtId="0" fontId="0" fillId="3" borderId="14" xfId="0" applyFill="1" applyBorder="1"/>
    <xf numFmtId="0" fontId="0" fillId="3" borderId="7" xfId="0" applyFill="1" applyBorder="1" applyAlignment="1">
      <alignment horizontal="left" indent="1"/>
    </xf>
    <xf numFmtId="0" fontId="0" fillId="0" borderId="2" xfId="0" applyBorder="1" applyAlignment="1">
      <alignment horizontal="right" indent="1"/>
    </xf>
    <xf numFmtId="0" fontId="0" fillId="0" borderId="7" xfId="0" applyBorder="1" applyAlignment="1">
      <alignment horizontal="right" indent="1"/>
    </xf>
    <xf numFmtId="0" fontId="0" fillId="3" borderId="8" xfId="0" applyFill="1" applyBorder="1" applyAlignment="1">
      <alignment horizontal="left" indent="1"/>
    </xf>
    <xf numFmtId="0" fontId="0" fillId="0" borderId="5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11" fillId="0" borderId="0" xfId="0" applyFont="1"/>
    <xf numFmtId="0" fontId="12" fillId="0" borderId="0" xfId="0" applyFont="1"/>
    <xf numFmtId="0" fontId="0" fillId="0" borderId="0" xfId="0" applyAlignment="1">
      <alignment horizontal="right"/>
    </xf>
    <xf numFmtId="0" fontId="10" fillId="7" borderId="15" xfId="0" applyFont="1" applyFill="1" applyBorder="1" applyAlignment="1">
      <alignment horizontal="left" indent="1"/>
    </xf>
    <xf numFmtId="0" fontId="10" fillId="7" borderId="16" xfId="0" applyFont="1" applyFill="1" applyBorder="1" applyAlignment="1">
      <alignment horizontal="center"/>
    </xf>
    <xf numFmtId="0" fontId="10" fillId="7" borderId="17" xfId="0" applyFont="1" applyFill="1" applyBorder="1" applyAlignment="1">
      <alignment horizontal="center"/>
    </xf>
    <xf numFmtId="164" fontId="0" fillId="0" borderId="7" xfId="0" applyNumberFormat="1" applyBorder="1" applyAlignment="1">
      <alignment horizontal="right" indent="1"/>
    </xf>
    <xf numFmtId="0" fontId="0" fillId="0" borderId="7" xfId="0" applyBorder="1" applyAlignment="1">
      <alignment horizontal="center"/>
    </xf>
    <xf numFmtId="164" fontId="0" fillId="0" borderId="8" xfId="0" applyNumberFormat="1" applyBorder="1" applyAlignment="1">
      <alignment horizontal="right" indent="1"/>
    </xf>
    <xf numFmtId="0" fontId="0" fillId="0" borderId="8" xfId="0" applyBorder="1" applyAlignment="1">
      <alignment horizontal="center"/>
    </xf>
    <xf numFmtId="0" fontId="1" fillId="4" borderId="18" xfId="0" applyFont="1" applyFill="1" applyBorder="1" applyAlignment="1">
      <alignment horizontal="left" indent="1"/>
    </xf>
    <xf numFmtId="0" fontId="1" fillId="4" borderId="1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0" fillId="0" borderId="21" xfId="0" applyBorder="1" applyAlignment="1">
      <alignment horizontal="left" indent="1"/>
    </xf>
    <xf numFmtId="0" fontId="0" fillId="0" borderId="0" xfId="0" applyBorder="1" applyAlignment="1">
      <alignment horizontal="right" indent="1"/>
    </xf>
    <xf numFmtId="164" fontId="0" fillId="0" borderId="0" xfId="0" applyNumberFormat="1" applyBorder="1" applyAlignment="1">
      <alignment horizontal="right" indent="1"/>
    </xf>
    <xf numFmtId="9" fontId="0" fillId="0" borderId="0" xfId="1" applyFont="1" applyBorder="1" applyAlignment="1">
      <alignment horizontal="right" indent="1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left" indent="1"/>
    </xf>
    <xf numFmtId="0" fontId="1" fillId="3" borderId="21" xfId="0" applyFont="1" applyFill="1" applyBorder="1" applyAlignment="1">
      <alignment horizontal="left" indent="1"/>
    </xf>
    <xf numFmtId="0" fontId="1" fillId="3" borderId="0" xfId="0" applyFont="1" applyFill="1" applyBorder="1" applyAlignment="1">
      <alignment horizontal="right" indent="1"/>
    </xf>
    <xf numFmtId="3" fontId="1" fillId="3" borderId="0" xfId="0" applyNumberFormat="1" applyFont="1" applyFill="1" applyBorder="1" applyAlignment="1">
      <alignment horizontal="right" indent="1"/>
    </xf>
    <xf numFmtId="164" fontId="1" fillId="3" borderId="0" xfId="0" applyNumberFormat="1" applyFont="1" applyFill="1" applyBorder="1" applyAlignment="1">
      <alignment horizontal="right" indent="1"/>
    </xf>
    <xf numFmtId="0" fontId="1" fillId="3" borderId="0" xfId="0" applyFont="1" applyFill="1" applyBorder="1"/>
    <xf numFmtId="0" fontId="0" fillId="3" borderId="0" xfId="0" applyFill="1" applyBorder="1"/>
    <xf numFmtId="0" fontId="1" fillId="3" borderId="2" xfId="0" applyFont="1" applyFill="1" applyBorder="1"/>
    <xf numFmtId="0" fontId="0" fillId="2" borderId="21" xfId="0" applyFill="1" applyBorder="1" applyAlignment="1">
      <alignment horizontal="left" indent="1"/>
    </xf>
    <xf numFmtId="165" fontId="0" fillId="2" borderId="0" xfId="0" applyNumberFormat="1" applyFill="1" applyBorder="1" applyAlignment="1">
      <alignment horizontal="right" indent="1"/>
    </xf>
    <xf numFmtId="164" fontId="0" fillId="2" borderId="0" xfId="0" applyNumberFormat="1" applyFill="1" applyBorder="1" applyAlignment="1">
      <alignment horizontal="right" indent="1"/>
    </xf>
    <xf numFmtId="9" fontId="0" fillId="2" borderId="0" xfId="1" applyFont="1" applyFill="1" applyBorder="1" applyAlignment="1">
      <alignment horizontal="right" indent="1"/>
    </xf>
    <xf numFmtId="0" fontId="0" fillId="2" borderId="0" xfId="0" applyFill="1" applyBorder="1"/>
    <xf numFmtId="0" fontId="0" fillId="2" borderId="2" xfId="0" applyFill="1" applyBorder="1"/>
    <xf numFmtId="0" fontId="0" fillId="2" borderId="0" xfId="0" applyFill="1" applyBorder="1" applyAlignment="1">
      <alignment horizontal="right" indent="1"/>
    </xf>
    <xf numFmtId="0" fontId="0" fillId="3" borderId="21" xfId="0" applyFill="1" applyBorder="1" applyAlignment="1">
      <alignment horizontal="left" indent="1"/>
    </xf>
    <xf numFmtId="0" fontId="0" fillId="3" borderId="0" xfId="0" applyFill="1" applyBorder="1" applyAlignment="1">
      <alignment horizontal="right" indent="1"/>
    </xf>
    <xf numFmtId="0" fontId="0" fillId="3" borderId="2" xfId="0" applyFill="1" applyBorder="1" applyAlignment="1">
      <alignment horizontal="right" indent="1"/>
    </xf>
    <xf numFmtId="0" fontId="0" fillId="3" borderId="3" xfId="0" applyFill="1" applyBorder="1" applyAlignment="1">
      <alignment horizontal="left" indent="1"/>
    </xf>
    <xf numFmtId="0" fontId="0" fillId="3" borderId="4" xfId="0" applyFill="1" applyBorder="1" applyAlignment="1">
      <alignment horizontal="right" indent="1"/>
    </xf>
    <xf numFmtId="0" fontId="0" fillId="3" borderId="5" xfId="0" applyFill="1" applyBorder="1" applyAlignment="1">
      <alignment horizontal="right" indent="1"/>
    </xf>
  </cellXfs>
  <cellStyles count="2">
    <cellStyle name="Prozent" xfId="1" builtinId="5"/>
    <cellStyle name="Standard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3" formatCode="0%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#,##0\ &quot;€&quot;"/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bottom" textRotation="0" wrapText="0" indent="1" justifyLastLine="0" shrinkToFit="0" readingOrder="0"/>
      <border diagonalUp="0" diagonalDown="0">
        <left/>
        <right/>
        <top style="thin">
          <color theme="7" tint="0.39997558519241921"/>
        </top>
        <bottom/>
        <vertical/>
        <horizontal/>
      </border>
    </dxf>
    <dxf>
      <border outline="0">
        <left style="thin">
          <color theme="7" tint="0.39997558519241921"/>
        </left>
        <right style="thin">
          <color theme="7" tint="0.39997558519241921"/>
        </right>
        <top style="thin">
          <color theme="7" tint="0.39997558519241921"/>
        </top>
        <bottom style="thin">
          <color theme="7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indexed="65"/>
        </patternFill>
      </fill>
      <alignment horizontal="right" vertical="bottom" textRotation="0" wrapText="0" indent="1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'Projektliste 1'!K1"/><Relationship Id="rId7" Type="http://schemas.openxmlformats.org/officeDocument/2006/relationships/hyperlink" Target="#'Projektliste 1'!H8"/><Relationship Id="rId2" Type="http://schemas.openxmlformats.org/officeDocument/2006/relationships/hyperlink" Target="#'Summen bilden'!G1"/><Relationship Id="rId1" Type="http://schemas.openxmlformats.org/officeDocument/2006/relationships/hyperlink" Target="#'Funktionen ohne Argumente'!E8"/><Relationship Id="rId6" Type="http://schemas.openxmlformats.org/officeDocument/2006/relationships/hyperlink" Target="#'Projektliste 3'!A1"/><Relationship Id="rId5" Type="http://schemas.openxmlformats.org/officeDocument/2006/relationships/hyperlink" Target="#'Mittelwert nur f&#252;r Schaltjahre'!N1"/><Relationship Id="rId4" Type="http://schemas.openxmlformats.org/officeDocument/2006/relationships/hyperlink" Target="#'Projektliste 2'!G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/>
        <xdr:cNvSpPr/>
      </xdr:nvSpPr>
      <xdr:spPr>
        <a:xfrm>
          <a:off x="762000" y="3143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" name="Abgerundetes Rechteck 2"/>
        <xdr:cNvSpPr/>
      </xdr:nvSpPr>
      <xdr:spPr>
        <a:xfrm>
          <a:off x="762000" y="9429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/>
        <xdr:cNvSpPr/>
      </xdr:nvSpPr>
      <xdr:spPr>
        <a:xfrm>
          <a:off x="762000" y="15716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Abgerundetes Rechteck 4"/>
        <xdr:cNvSpPr/>
      </xdr:nvSpPr>
      <xdr:spPr>
        <a:xfrm>
          <a:off x="762000" y="22002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6" name="Abgerundetes Rechteck 5"/>
        <xdr:cNvSpPr/>
      </xdr:nvSpPr>
      <xdr:spPr>
        <a:xfrm>
          <a:off x="762000" y="28289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1</xdr:col>
      <xdr:colOff>0</xdr:colOff>
      <xdr:row>11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7" name="Abgerundetes Rechteck 6"/>
        <xdr:cNvSpPr/>
      </xdr:nvSpPr>
      <xdr:spPr>
        <a:xfrm>
          <a:off x="762000" y="34575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0</xdr:col>
      <xdr:colOff>180974</xdr:colOff>
      <xdr:row>0</xdr:row>
      <xdr:rowOff>95250</xdr:rowOff>
    </xdr:from>
    <xdr:to>
      <xdr:col>3</xdr:col>
      <xdr:colOff>217315</xdr:colOff>
      <xdr:row>0</xdr:row>
      <xdr:rowOff>466725</xdr:rowOff>
    </xdr:to>
    <xdr:sp macro="" textlink="">
      <xdr:nvSpPr>
        <xdr:cNvPr id="11" name="Abgerundetes Rechteck 10"/>
        <xdr:cNvSpPr/>
      </xdr:nvSpPr>
      <xdr:spPr>
        <a:xfrm>
          <a:off x="180974" y="95250"/>
          <a:ext cx="5760000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2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236584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Schnell &amp; leicht: Funktionen OHNE Argumente eingeben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19050</xdr:rowOff>
    </xdr:from>
    <xdr:to>
      <xdr:col>3</xdr:col>
      <xdr:colOff>236584</xdr:colOff>
      <xdr:row>4</xdr:row>
      <xdr:rowOff>19050</xdr:rowOff>
    </xdr:to>
    <xdr:sp macro="" textlink="U4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162050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Für Halbjahresauswertung Summe über mehrere Bereiche bilden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0</xdr:rowOff>
    </xdr:from>
    <xdr:to>
      <xdr:col>3</xdr:col>
      <xdr:colOff>236584</xdr:colOff>
      <xdr:row>6</xdr:row>
      <xdr:rowOff>0</xdr:rowOff>
    </xdr:to>
    <xdr:sp macro="" textlink="U6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1645227"/>
          <a:ext cx="5400000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Projektliste mit SUMME, MITTELWERT, MIN, MAX, ANZAHL, ANZAHL2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7</xdr:row>
      <xdr:rowOff>0</xdr:rowOff>
    </xdr:from>
    <xdr:to>
      <xdr:col>3</xdr:col>
      <xdr:colOff>236584</xdr:colOff>
      <xdr:row>8</xdr:row>
      <xdr:rowOff>0</xdr:rowOff>
    </xdr:to>
    <xdr:sp macro="" textlink="U8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147455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Projektliste in »intelligente« Tabelle mit Ergebniszeile umwandeln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9</xdr:row>
      <xdr:rowOff>0</xdr:rowOff>
    </xdr:from>
    <xdr:to>
      <xdr:col>3</xdr:col>
      <xdr:colOff>236584</xdr:colOff>
      <xdr:row>10</xdr:row>
      <xdr:rowOff>0</xdr:rowOff>
    </xdr:to>
    <xdr:sp macro="" textlink="U10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560243" y="2649682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2FDEF69-D9AA-40BD-B13C-9EE98751D1D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Funktionen mit Assistent aufstellen: MITTELWERT nur für Schaltjahre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11</xdr:row>
      <xdr:rowOff>0</xdr:rowOff>
    </xdr:from>
    <xdr:to>
      <xdr:col>3</xdr:col>
      <xdr:colOff>236584</xdr:colOff>
      <xdr:row>12</xdr:row>
      <xdr:rowOff>0</xdr:rowOff>
    </xdr:to>
    <xdr:sp macro="" textlink="U12">
      <xdr:nvSpPr>
        <xdr:cNvPr id="17" name="Abgerundetes Rechteck 16">
          <a:hlinkClick xmlns:r="http://schemas.openxmlformats.org/officeDocument/2006/relationships" r:id="rId6" tooltip="Bitte klicken!"/>
        </xdr:cNvPr>
        <xdr:cNvSpPr/>
      </xdr:nvSpPr>
      <xdr:spPr>
        <a:xfrm>
          <a:off x="560243" y="3151909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2FB3633-5A55-4059-9041-7E27040448F5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Funktionen mit Assistent aufstellen: WENN, UND, ISTLEER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3</xdr:row>
      <xdr:rowOff>114301</xdr:rowOff>
    </xdr:from>
    <xdr:to>
      <xdr:col>7</xdr:col>
      <xdr:colOff>238125</xdr:colOff>
      <xdr:row>9</xdr:row>
      <xdr:rowOff>104776</xdr:rowOff>
    </xdr:to>
    <xdr:sp macro="" textlink="">
      <xdr:nvSpPr>
        <xdr:cNvPr id="21" name="Ovale Legende 20"/>
        <xdr:cNvSpPr/>
      </xdr:nvSpPr>
      <xdr:spPr>
        <a:xfrm>
          <a:off x="6667499" y="1257301"/>
          <a:ext cx="2895601" cy="1504950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12</xdr:row>
      <xdr:rowOff>181841</xdr:rowOff>
    </xdr:from>
    <xdr:to>
      <xdr:col>2</xdr:col>
      <xdr:colOff>0</xdr:colOff>
      <xdr:row>13</xdr:row>
      <xdr:rowOff>303068</xdr:rowOff>
    </xdr:to>
    <xdr:sp macro="" textlink="">
      <xdr:nvSpPr>
        <xdr:cNvPr id="18" name="Abgerundetes Rechteck 17"/>
        <xdr:cNvSpPr/>
      </xdr:nvSpPr>
      <xdr:spPr>
        <a:xfrm>
          <a:off x="181841" y="3645477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7</a:t>
          </a:r>
        </a:p>
      </xdr:txBody>
    </xdr:sp>
    <xdr:clientData/>
  </xdr:twoCellAnchor>
  <xdr:twoCellAnchor>
    <xdr:from>
      <xdr:col>2</xdr:col>
      <xdr:colOff>66675</xdr:colOff>
      <xdr:row>12</xdr:row>
      <xdr:rowOff>181841</xdr:rowOff>
    </xdr:from>
    <xdr:to>
      <xdr:col>3</xdr:col>
      <xdr:colOff>236584</xdr:colOff>
      <xdr:row>13</xdr:row>
      <xdr:rowOff>303068</xdr:rowOff>
    </xdr:to>
    <xdr:sp macro="" textlink="U14">
      <xdr:nvSpPr>
        <xdr:cNvPr id="19" name="Abgerundetes Rechteck 18">
          <a:hlinkClick xmlns:r="http://schemas.openxmlformats.org/officeDocument/2006/relationships" r:id="rId7" tooltip="Bitte klicken!"/>
        </xdr:cNvPr>
        <xdr:cNvSpPr/>
      </xdr:nvSpPr>
      <xdr:spPr>
        <a:xfrm>
          <a:off x="560243" y="3645477"/>
          <a:ext cx="5400000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2910DEB-B414-47CE-A168-633B5E44B43C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100% selbst gemacht: Funktionen in der Bearbeitungsleiste aufbauen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0</xdr:colOff>
      <xdr:row>6</xdr:row>
      <xdr:rowOff>0</xdr:rowOff>
    </xdr:to>
    <xdr:sp macro="" textlink="">
      <xdr:nvSpPr>
        <xdr:cNvPr id="2" name="Textfeld 1"/>
        <xdr:cNvSpPr txBox="1"/>
      </xdr:nvSpPr>
      <xdr:spPr>
        <a:xfrm>
          <a:off x="0" y="432955"/>
          <a:ext cx="4823114" cy="762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Tippen Sie in die hellgrau hinterlegten Zellen der </a:t>
          </a:r>
          <a:r>
            <a:rPr lang="de-DE" sz="1100" b="1"/>
            <a:t>Spalte E</a:t>
          </a:r>
          <a:r>
            <a:rPr lang="de-DE" sz="1100"/>
            <a:t>  einige Funktionen ein, die </a:t>
          </a:r>
          <a:br>
            <a:rPr lang="de-DE" sz="1100"/>
          </a:br>
          <a:r>
            <a:rPr lang="de-DE" sz="1100"/>
            <a:t>a) extrem kurz und folglich leicht einzugeben sind und</a:t>
          </a:r>
        </a:p>
        <a:p>
          <a:r>
            <a:rPr lang="de-DE" sz="1100" baseline="0"/>
            <a:t>b) auch ohne die Eingabe von Argumenten sofort ein Ergebnis liefern.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41852</xdr:colOff>
      <xdr:row>6</xdr:row>
      <xdr:rowOff>37042</xdr:rowOff>
    </xdr:to>
    <xdr:sp macro="" textlink="">
      <xdr:nvSpPr>
        <xdr:cNvPr id="2" name="Textfeld 1"/>
        <xdr:cNvSpPr txBox="1"/>
      </xdr:nvSpPr>
      <xdr:spPr>
        <a:xfrm>
          <a:off x="0" y="432955"/>
          <a:ext cx="4968875" cy="799042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Spalte B und D  enthalten die Plan-Werte, Spalte C und E die Ist-Werte mehrerer Standorte für das 1. und das 2. Quartal. Bilden Sie zur schnellen Orientierung in 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B9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b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die Summe der Plan- und in Spalte </a:t>
          </a:r>
          <a:r>
            <a:rPr lang="de-DE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C9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die Summe der Ist-Werte für das 1. Halbjahr.</a:t>
          </a:r>
          <a:endParaRPr lang="de-D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10</xdr:col>
      <xdr:colOff>752474</xdr:colOff>
      <xdr:row>5</xdr:row>
      <xdr:rowOff>60613</xdr:rowOff>
    </xdr:to>
    <xdr:sp macro="" textlink="">
      <xdr:nvSpPr>
        <xdr:cNvPr id="2" name="Textfeld 1"/>
        <xdr:cNvSpPr txBox="1"/>
      </xdr:nvSpPr>
      <xdr:spPr>
        <a:xfrm>
          <a:off x="0" y="432955"/>
          <a:ext cx="8173315" cy="63211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 b="1"/>
            <a:t>1)</a:t>
          </a:r>
          <a:r>
            <a:rPr lang="de-DE" sz="1100"/>
            <a:t> Berechnen Sie in Zeile 17 und 18 die Summen sowie die Durchschnittswerte. </a:t>
          </a:r>
          <a:r>
            <a:rPr lang="de-DE" sz="1100" b="1"/>
            <a:t>2) </a:t>
          </a:r>
          <a:r>
            <a:rPr lang="de-DE" sz="1100"/>
            <a:t>Lassen Sie  in Zeile  19 und 20 jeweils den kleinsten bzw. den größten Wert anzeigen.</a:t>
          </a:r>
          <a:r>
            <a:rPr lang="de-DE" sz="1100" baseline="0"/>
            <a:t> </a:t>
          </a:r>
          <a:r>
            <a:rPr lang="de-DE" sz="1100" b="1" baseline="0"/>
            <a:t>3)</a:t>
          </a:r>
          <a:r>
            <a:rPr lang="de-DE" sz="1100" baseline="0"/>
            <a:t> Ermitteln Sie in Zeile 21 und 22 die Anzahl der Zahlen bzw. der Einträge  überhaupt.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718703</xdr:colOff>
      <xdr:row>5</xdr:row>
      <xdr:rowOff>60613</xdr:rowOff>
    </xdr:to>
    <xdr:sp macro="" textlink="">
      <xdr:nvSpPr>
        <xdr:cNvPr id="3" name="Textfeld 2"/>
        <xdr:cNvSpPr txBox="1"/>
      </xdr:nvSpPr>
      <xdr:spPr>
        <a:xfrm>
          <a:off x="0" y="432955"/>
          <a:ext cx="5931476" cy="632113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Wählen Sie für die folgende Liste den Befehl </a:t>
          </a:r>
          <a:r>
            <a:rPr lang="de-DE" sz="1100" i="1"/>
            <a:t>Als Tabelle formatieren</a:t>
          </a:r>
          <a:r>
            <a:rPr lang="de-DE" sz="1100"/>
            <a:t> auf der Registerkarte </a:t>
          </a:r>
          <a:r>
            <a:rPr lang="de-DE" sz="1100" i="1"/>
            <a:t>Start</a:t>
          </a:r>
          <a:r>
            <a:rPr lang="de-DE" sz="1100"/>
            <a:t>.</a:t>
          </a:r>
        </a:p>
        <a:p>
          <a:r>
            <a:rPr lang="de-DE" sz="1100" baseline="0"/>
            <a:t>Fügen Sie dann über den Kontextmenübefehl </a:t>
          </a:r>
          <a:r>
            <a:rPr lang="de-DE" sz="1100" i="1" baseline="0"/>
            <a:t>Tabelle</a:t>
          </a:r>
          <a:r>
            <a:rPr lang="de-DE" sz="1100" baseline="0"/>
            <a:t> eine </a:t>
          </a:r>
          <a:r>
            <a:rPr lang="de-DE" sz="1100" i="1" baseline="0"/>
            <a:t>Ergebniszeile</a:t>
          </a:r>
          <a:r>
            <a:rPr lang="de-DE" sz="1100" baseline="0"/>
            <a:t> hinzu.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0</xdr:colOff>
      <xdr:row>9</xdr:row>
      <xdr:rowOff>28988</xdr:rowOff>
    </xdr:from>
    <xdr:to>
      <xdr:col>24</xdr:col>
      <xdr:colOff>227905</xdr:colOff>
      <xdr:row>26</xdr:row>
      <xdr:rowOff>95250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172325" y="1810163"/>
          <a:ext cx="5561905" cy="3304762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</xdr:row>
      <xdr:rowOff>0</xdr:rowOff>
    </xdr:from>
    <xdr:to>
      <xdr:col>14</xdr:col>
      <xdr:colOff>0</xdr:colOff>
      <xdr:row>7</xdr:row>
      <xdr:rowOff>0</xdr:rowOff>
    </xdr:to>
    <xdr:sp macro="" textlink="">
      <xdr:nvSpPr>
        <xdr:cNvPr id="3" name="Textfeld 2"/>
        <xdr:cNvSpPr txBox="1"/>
      </xdr:nvSpPr>
      <xdr:spPr>
        <a:xfrm>
          <a:off x="0" y="428625"/>
          <a:ext cx="6000750" cy="9525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der Tabelle soll der Mittelwert nicht nur für eine, sondern über mehrere Spalten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ermittelt werden. Diese  Spalten sind  mit Pfeilen gekennzeichnet.</a:t>
          </a:r>
          <a:endParaRPr lang="de-DE" sz="1100" baseline="0"/>
        </a:p>
        <a:p>
          <a:r>
            <a:rPr lang="de-DE" sz="1100" baseline="0"/>
            <a:t>In Zelle P9 soll der Mittelwert aller Standorte berechnet werden, allerdings nur für die Schaltjahre.</a:t>
          </a:r>
        </a:p>
        <a:p>
          <a:r>
            <a:rPr lang="de-DE" sz="1100" baseline="0"/>
            <a:t>Das Bildschirmfoto rechts zeigt, wie Sie den Funktions-Assistenten bei dieser Aufgabe  nutzen können. </a:t>
          </a:r>
        </a:p>
      </xdr:txBody>
    </xdr:sp>
    <xdr:clientData/>
  </xdr:twoCellAnchor>
  <xdr:twoCellAnchor>
    <xdr:from>
      <xdr:col>1</xdr:col>
      <xdr:colOff>207816</xdr:colOff>
      <xdr:row>15</xdr:row>
      <xdr:rowOff>86592</xdr:rowOff>
    </xdr:from>
    <xdr:to>
      <xdr:col>1</xdr:col>
      <xdr:colOff>207816</xdr:colOff>
      <xdr:row>18</xdr:row>
      <xdr:rowOff>112570</xdr:rowOff>
    </xdr:to>
    <xdr:cxnSp macro="">
      <xdr:nvCxnSpPr>
        <xdr:cNvPr id="4" name="Gerade Verbindung mit Pfeil 3"/>
        <xdr:cNvCxnSpPr/>
      </xdr:nvCxnSpPr>
      <xdr:spPr>
        <a:xfrm flipV="1">
          <a:off x="1255566" y="3013365"/>
          <a:ext cx="0" cy="597478"/>
        </a:xfrm>
        <a:prstGeom prst="straightConnector1">
          <a:avLst/>
        </a:prstGeom>
        <a:ln w="47625">
          <a:headEnd type="none" w="med" len="med"/>
          <a:tailEnd type="triangle" w="med" len="med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207816</xdr:colOff>
      <xdr:row>15</xdr:row>
      <xdr:rowOff>86592</xdr:rowOff>
    </xdr:from>
    <xdr:to>
      <xdr:col>5</xdr:col>
      <xdr:colOff>207816</xdr:colOff>
      <xdr:row>18</xdr:row>
      <xdr:rowOff>112570</xdr:rowOff>
    </xdr:to>
    <xdr:cxnSp macro="">
      <xdr:nvCxnSpPr>
        <xdr:cNvPr id="5" name="Gerade Verbindung mit Pfeil 4"/>
        <xdr:cNvCxnSpPr/>
      </xdr:nvCxnSpPr>
      <xdr:spPr>
        <a:xfrm flipV="1">
          <a:off x="2779566" y="3013365"/>
          <a:ext cx="0" cy="597478"/>
        </a:xfrm>
        <a:prstGeom prst="straightConnector1">
          <a:avLst/>
        </a:prstGeom>
        <a:ln w="47625">
          <a:headEnd type="none" w="med" len="med"/>
          <a:tailEnd type="triangle" w="med" len="med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207816</xdr:colOff>
      <xdr:row>15</xdr:row>
      <xdr:rowOff>86592</xdr:rowOff>
    </xdr:from>
    <xdr:to>
      <xdr:col>9</xdr:col>
      <xdr:colOff>207816</xdr:colOff>
      <xdr:row>18</xdr:row>
      <xdr:rowOff>112570</xdr:rowOff>
    </xdr:to>
    <xdr:cxnSp macro="">
      <xdr:nvCxnSpPr>
        <xdr:cNvPr id="6" name="Gerade Verbindung mit Pfeil 5"/>
        <xdr:cNvCxnSpPr/>
      </xdr:nvCxnSpPr>
      <xdr:spPr>
        <a:xfrm flipV="1">
          <a:off x="4303566" y="3013365"/>
          <a:ext cx="0" cy="597478"/>
        </a:xfrm>
        <a:prstGeom prst="straightConnector1">
          <a:avLst/>
        </a:prstGeom>
        <a:ln w="47625">
          <a:headEnd type="none" w="med" len="med"/>
          <a:tailEnd type="triangle" w="med" len="med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207816</xdr:colOff>
      <xdr:row>15</xdr:row>
      <xdr:rowOff>86592</xdr:rowOff>
    </xdr:from>
    <xdr:to>
      <xdr:col>13</xdr:col>
      <xdr:colOff>207816</xdr:colOff>
      <xdr:row>18</xdr:row>
      <xdr:rowOff>112570</xdr:rowOff>
    </xdr:to>
    <xdr:cxnSp macro="">
      <xdr:nvCxnSpPr>
        <xdr:cNvPr id="7" name="Gerade Verbindung mit Pfeil 6"/>
        <xdr:cNvCxnSpPr/>
      </xdr:nvCxnSpPr>
      <xdr:spPr>
        <a:xfrm flipV="1">
          <a:off x="5827566" y="3013365"/>
          <a:ext cx="0" cy="597478"/>
        </a:xfrm>
        <a:prstGeom prst="straightConnector1">
          <a:avLst/>
        </a:prstGeom>
        <a:ln w="47625">
          <a:headEnd type="none" w="med" len="med"/>
          <a:tailEnd type="triangle" w="med" len="med"/>
        </a:ln>
      </xdr:spPr>
      <xdr:style>
        <a:lnRef idx="3">
          <a:schemeClr val="accent4"/>
        </a:lnRef>
        <a:fillRef idx="0">
          <a:schemeClr val="accent4"/>
        </a:fillRef>
        <a:effectRef idx="2">
          <a:schemeClr val="accent4"/>
        </a:effectRef>
        <a:fontRef idx="minor">
          <a:schemeClr val="tx1"/>
        </a:fontRef>
      </xdr:style>
    </xdr:cxn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190499</xdr:rowOff>
    </xdr:from>
    <xdr:to>
      <xdr:col>7</xdr:col>
      <xdr:colOff>216476</xdr:colOff>
      <xdr:row>7</xdr:row>
      <xdr:rowOff>0</xdr:rowOff>
    </xdr:to>
    <xdr:sp macro="" textlink="">
      <xdr:nvSpPr>
        <xdr:cNvPr id="2" name="Textfeld 1"/>
        <xdr:cNvSpPr txBox="1"/>
      </xdr:nvSpPr>
      <xdr:spPr>
        <a:xfrm>
          <a:off x="0" y="432954"/>
          <a:ext cx="5732317" cy="95250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Projekte sollen die Priorität »A« erhalten, wenn sie folgende (Mindest-)Kriterien erfüllen:   </a:t>
          </a:r>
          <a:b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a) es müssen mindestens 6 Mitarbeiter in das Projekt eingebunden sein, b) es muss mindestens 100 Tage dauern, c) es muss für die Kosten ein Mindestbetrag von 100.000 Euro geplant sein, 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d) es muss in der Kategorie »IT« angesiedelt sein und e) es darf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nicht schon beendet sein</a:t>
          </a:r>
          <a:r>
            <a:rPr lang="de-DE" sz="1100" baseline="0"/>
            <a:t>.</a:t>
          </a:r>
        </a:p>
      </xdr:txBody>
    </xdr:sp>
    <xdr:clientData/>
  </xdr:twoCellAnchor>
  <xdr:twoCellAnchor editAs="oneCell">
    <xdr:from>
      <xdr:col>8</xdr:col>
      <xdr:colOff>701386</xdr:colOff>
      <xdr:row>15</xdr:row>
      <xdr:rowOff>181841</xdr:rowOff>
    </xdr:from>
    <xdr:to>
      <xdr:col>15</xdr:col>
      <xdr:colOff>335386</xdr:colOff>
      <xdr:row>31</xdr:row>
      <xdr:rowOff>9601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459681" y="3091296"/>
          <a:ext cx="4968000" cy="2875760"/>
        </a:xfrm>
        <a:prstGeom prst="rect">
          <a:avLst/>
        </a:prstGeom>
      </xdr:spPr>
    </xdr:pic>
    <xdr:clientData/>
  </xdr:twoCellAnchor>
  <xdr:twoCellAnchor editAs="oneCell">
    <xdr:from>
      <xdr:col>8</xdr:col>
      <xdr:colOff>701386</xdr:colOff>
      <xdr:row>31</xdr:row>
      <xdr:rowOff>181845</xdr:rowOff>
    </xdr:from>
    <xdr:to>
      <xdr:col>15</xdr:col>
      <xdr:colOff>335386</xdr:colOff>
      <xdr:row>44</xdr:row>
      <xdr:rowOff>176474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459681" y="6139300"/>
          <a:ext cx="4968000" cy="2471129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2" name="Tabelle2" displayName="Tabelle2" ref="A7:G17" totalsRowCount="1" headerRowDxfId="16" dataDxfId="15" tableBorderDxfId="14">
  <autoFilter ref="A7:G16"/>
  <tableColumns count="7">
    <tableColumn id="1" name="Projekt" totalsRowLabel="Ergebnis" dataDxfId="13" totalsRowDxfId="12"/>
    <tableColumn id="2" name="MA" totalsRowFunction="sum" dataDxfId="11" totalsRowDxfId="10"/>
    <tableColumn id="3" name="Dauer" totalsRowFunction="sum" dataDxfId="9" totalsRowDxfId="8"/>
    <tableColumn id="4" name="Soll-Kosten" totalsRowFunction="sum" dataDxfId="7" totalsRowDxfId="6"/>
    <tableColumn id="5" name="Ist-Kosten" totalsRowFunction="sum" dataDxfId="5" totalsRowDxfId="4"/>
    <tableColumn id="6" name="Diff. abs." totalsRowFunction="sum" dataDxfId="3" totalsRowDxfId="2">
      <calculatedColumnFormula>E8-D8</calculatedColumnFormula>
    </tableColumn>
    <tableColumn id="7" name="Diff. %" totalsRowFunction="average" dataDxfId="1" totalsRowDxfId="0" dataCellStyle="Prozent">
      <calculatedColumnFormula>E8/D8</calculatedColumnFormula>
    </tableColumn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showRowColHeaders="0" tabSelected="1" zoomScale="110" zoomScaleNormal="110" workbookViewId="0">
      <selection activeCell="B21" sqref="B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54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55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7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53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56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57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 t="s">
        <v>58</v>
      </c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 t="s">
        <v>52</v>
      </c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 t="s">
        <v>0</v>
      </c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showGridLines="0" zoomScale="110" zoomScaleNormal="110" workbookViewId="0">
      <selection activeCell="E8" sqref="E8"/>
    </sheetView>
  </sheetViews>
  <sheetFormatPr baseColWidth="10" defaultRowHeight="15" x14ac:dyDescent="0.25"/>
  <cols>
    <col min="4" max="4" width="12.42578125" customWidth="1"/>
    <col min="5" max="5" width="23.42578125" customWidth="1"/>
    <col min="6" max="6" width="13" customWidth="1"/>
  </cols>
  <sheetData>
    <row r="1" spans="1:5" ht="18.75" x14ac:dyDescent="0.3">
      <c r="A1" s="11" t="s">
        <v>30</v>
      </c>
    </row>
    <row r="3" spans="1:5" ht="15.95" customHeight="1" x14ac:dyDescent="0.25"/>
    <row r="4" spans="1:5" ht="15.95" customHeight="1" x14ac:dyDescent="0.25"/>
    <row r="5" spans="1:5" ht="15.95" customHeight="1" x14ac:dyDescent="0.25"/>
    <row r="6" spans="1:5" ht="15.95" customHeight="1" x14ac:dyDescent="0.25"/>
    <row r="8" spans="1:5" ht="18" customHeight="1" x14ac:dyDescent="0.25">
      <c r="A8" s="8" t="s">
        <v>32</v>
      </c>
      <c r="E8" s="29">
        <f ca="1">TODAY()</f>
        <v>41079</v>
      </c>
    </row>
    <row r="9" spans="1:5" ht="15.75" x14ac:dyDescent="0.25">
      <c r="A9" s="8"/>
      <c r="E9" s="30"/>
    </row>
    <row r="10" spans="1:5" ht="18" customHeight="1" x14ac:dyDescent="0.25">
      <c r="A10" s="8" t="s">
        <v>31</v>
      </c>
      <c r="E10" s="31">
        <f ca="1">NOW()</f>
        <v>41079.485507060184</v>
      </c>
    </row>
    <row r="11" spans="1:5" ht="15.75" x14ac:dyDescent="0.25">
      <c r="A11" s="8"/>
      <c r="E11" s="30"/>
    </row>
    <row r="12" spans="1:5" ht="18" customHeight="1" x14ac:dyDescent="0.25">
      <c r="A12" s="8" t="s">
        <v>33</v>
      </c>
      <c r="E12" s="32">
        <f>ROW()</f>
        <v>12</v>
      </c>
    </row>
    <row r="13" spans="1:5" ht="15.75" x14ac:dyDescent="0.25">
      <c r="A13" s="8"/>
      <c r="E13" s="30"/>
    </row>
    <row r="14" spans="1:5" ht="18" customHeight="1" x14ac:dyDescent="0.25">
      <c r="A14" s="8" t="s">
        <v>34</v>
      </c>
      <c r="E14" s="32">
        <f>COLUMN()</f>
        <v>5</v>
      </c>
    </row>
    <row r="15" spans="1:5" ht="15.75" x14ac:dyDescent="0.25">
      <c r="E15" s="30"/>
    </row>
    <row r="16" spans="1:5" ht="18" customHeight="1" x14ac:dyDescent="0.25">
      <c r="A16" s="8" t="s">
        <v>35</v>
      </c>
      <c r="B16" s="1"/>
      <c r="C16" s="1"/>
      <c r="D16" s="1"/>
      <c r="E16" s="32">
        <f>PI()</f>
        <v>3.1415926535897931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showGridLines="0" zoomScale="110" zoomScaleNormal="110" workbookViewId="0">
      <selection activeCell="A29" sqref="A29"/>
    </sheetView>
  </sheetViews>
  <sheetFormatPr baseColWidth="10" defaultRowHeight="15" x14ac:dyDescent="0.25"/>
  <cols>
    <col min="1" max="1" width="15.42578125" style="1" customWidth="1"/>
    <col min="2" max="7" width="9.7109375" style="1" customWidth="1"/>
    <col min="8" max="16384" width="11.42578125" style="1"/>
  </cols>
  <sheetData>
    <row r="1" spans="1:6" ht="18.75" x14ac:dyDescent="0.3">
      <c r="A1" s="11" t="s">
        <v>50</v>
      </c>
    </row>
    <row r="8" spans="1:6" x14ac:dyDescent="0.25">
      <c r="A8" s="33"/>
      <c r="B8" s="19" t="s">
        <v>44</v>
      </c>
      <c r="C8" s="28" t="s">
        <v>45</v>
      </c>
    </row>
    <row r="9" spans="1:6" ht="18.95" customHeight="1" x14ac:dyDescent="0.25">
      <c r="A9" s="27" t="s">
        <v>47</v>
      </c>
      <c r="B9" s="34">
        <f>SUM(B13:B18,D13:D18)</f>
        <v>47185</v>
      </c>
      <c r="C9" s="35">
        <f>SUM(C13:C18,E13:E18)</f>
        <v>44574</v>
      </c>
    </row>
    <row r="10" spans="1:6" x14ac:dyDescent="0.25">
      <c r="A10" s="8"/>
    </row>
    <row r="11" spans="1:6" x14ac:dyDescent="0.25">
      <c r="A11" s="8"/>
    </row>
    <row r="12" spans="1:6" x14ac:dyDescent="0.25">
      <c r="A12" s="26" t="s">
        <v>49</v>
      </c>
      <c r="B12" s="19" t="s">
        <v>41</v>
      </c>
      <c r="C12" s="19" t="s">
        <v>46</v>
      </c>
      <c r="D12" s="19" t="s">
        <v>42</v>
      </c>
      <c r="E12" s="19" t="s">
        <v>43</v>
      </c>
    </row>
    <row r="13" spans="1:6" x14ac:dyDescent="0.25">
      <c r="A13" s="17" t="s">
        <v>36</v>
      </c>
      <c r="B13" s="13">
        <v>3748</v>
      </c>
      <c r="C13" s="20">
        <v>3632</v>
      </c>
      <c r="D13" s="23">
        <v>4695</v>
      </c>
      <c r="E13" s="14">
        <v>4196</v>
      </c>
      <c r="F13" s="12"/>
    </row>
    <row r="14" spans="1:6" x14ac:dyDescent="0.25">
      <c r="A14" s="17" t="s">
        <v>37</v>
      </c>
      <c r="B14" s="13">
        <v>4107</v>
      </c>
      <c r="C14" s="21">
        <v>4719</v>
      </c>
      <c r="D14" s="24">
        <v>3045</v>
      </c>
      <c r="E14" s="14">
        <v>3574</v>
      </c>
      <c r="F14" s="12"/>
    </row>
    <row r="15" spans="1:6" x14ac:dyDescent="0.25">
      <c r="A15" s="17" t="s">
        <v>38</v>
      </c>
      <c r="B15" s="13">
        <v>3115</v>
      </c>
      <c r="C15" s="21">
        <v>3264</v>
      </c>
      <c r="D15" s="24">
        <v>3430</v>
      </c>
      <c r="E15" s="14">
        <v>3858</v>
      </c>
      <c r="F15" s="12"/>
    </row>
    <row r="16" spans="1:6" x14ac:dyDescent="0.25">
      <c r="A16" s="17" t="s">
        <v>39</v>
      </c>
      <c r="B16" s="13">
        <v>3230</v>
      </c>
      <c r="C16" s="21">
        <v>3574</v>
      </c>
      <c r="D16" s="24">
        <v>4995</v>
      </c>
      <c r="E16" s="14">
        <v>4422</v>
      </c>
      <c r="F16" s="12"/>
    </row>
    <row r="17" spans="1:6" x14ac:dyDescent="0.25">
      <c r="A17" s="17" t="s">
        <v>40</v>
      </c>
      <c r="B17" s="13">
        <v>3873</v>
      </c>
      <c r="C17" s="21">
        <v>3405</v>
      </c>
      <c r="D17" s="24">
        <v>3889</v>
      </c>
      <c r="E17" s="14">
        <v>3042</v>
      </c>
      <c r="F17" s="12"/>
    </row>
    <row r="18" spans="1:6" x14ac:dyDescent="0.25">
      <c r="A18" s="18" t="s">
        <v>48</v>
      </c>
      <c r="B18" s="15">
        <v>4527</v>
      </c>
      <c r="C18" s="22">
        <v>3805</v>
      </c>
      <c r="D18" s="25">
        <v>4531</v>
      </c>
      <c r="E18" s="16">
        <v>3083</v>
      </c>
      <c r="F18" s="1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showGridLines="0" zoomScale="110" zoomScaleNormal="110" workbookViewId="0">
      <selection activeCell="A30" sqref="A30"/>
    </sheetView>
  </sheetViews>
  <sheetFormatPr baseColWidth="10" defaultRowHeight="15" x14ac:dyDescent="0.25"/>
  <cols>
    <col min="1" max="1" width="20.5703125" customWidth="1"/>
    <col min="2" max="2" width="5.42578125" customWidth="1"/>
    <col min="3" max="3" width="7.42578125" customWidth="1"/>
    <col min="4" max="5" width="13.7109375" bestFit="1" customWidth="1"/>
    <col min="6" max="6" width="11" customWidth="1"/>
    <col min="7" max="7" width="8" style="1" customWidth="1"/>
    <col min="10" max="10" width="8.42578125" bestFit="1" customWidth="1"/>
    <col min="12" max="12" width="3.42578125" customWidth="1"/>
  </cols>
  <sheetData>
    <row r="1" spans="1:11" ht="18.75" x14ac:dyDescent="0.3">
      <c r="A1" s="36" t="s">
        <v>72</v>
      </c>
    </row>
    <row r="7" spans="1:11" x14ac:dyDescent="0.25">
      <c r="A7" s="70" t="s">
        <v>2</v>
      </c>
      <c r="B7" s="71" t="s">
        <v>3</v>
      </c>
      <c r="C7" s="71" t="s">
        <v>4</v>
      </c>
      <c r="D7" s="71" t="s">
        <v>5</v>
      </c>
      <c r="E7" s="71" t="s">
        <v>6</v>
      </c>
      <c r="F7" s="71" t="s">
        <v>28</v>
      </c>
      <c r="G7" s="71" t="s">
        <v>29</v>
      </c>
      <c r="H7" s="71" t="s">
        <v>16</v>
      </c>
      <c r="I7" s="71" t="s">
        <v>17</v>
      </c>
      <c r="J7" s="71" t="s">
        <v>24</v>
      </c>
      <c r="K7" s="72" t="s">
        <v>22</v>
      </c>
    </row>
    <row r="8" spans="1:11" x14ac:dyDescent="0.25">
      <c r="A8" s="73" t="s">
        <v>11</v>
      </c>
      <c r="B8" s="74">
        <v>12</v>
      </c>
      <c r="C8" s="74">
        <v>150</v>
      </c>
      <c r="D8" s="75">
        <v>254000</v>
      </c>
      <c r="E8" s="75">
        <v>238954</v>
      </c>
      <c r="F8" s="75">
        <f>E8-D8</f>
        <v>-15046</v>
      </c>
      <c r="G8" s="76">
        <f>E8/D8</f>
        <v>0.94076377952755907</v>
      </c>
      <c r="H8" s="75" t="str">
        <f t="shared" ref="H8:H16" si="0">IF(F8=MAX($F$8:$F$16),MAX($F$8:$F$16),"")</f>
        <v/>
      </c>
      <c r="I8" s="75">
        <f t="shared" ref="I8:I16" si="1">IF(F8=MIN($F$8:$F$16),MIN($F$8:$F$16),"")</f>
        <v>-15046</v>
      </c>
      <c r="J8" s="77">
        <v>1</v>
      </c>
      <c r="K8" s="78" t="s">
        <v>23</v>
      </c>
    </row>
    <row r="9" spans="1:11" x14ac:dyDescent="0.25">
      <c r="A9" s="73" t="s">
        <v>7</v>
      </c>
      <c r="B9" s="74">
        <v>4</v>
      </c>
      <c r="C9" s="74">
        <v>90</v>
      </c>
      <c r="D9" s="75">
        <v>66000</v>
      </c>
      <c r="E9" s="75">
        <v>61495</v>
      </c>
      <c r="F9" s="75">
        <f t="shared" ref="F9:F17" si="2">E9-D9</f>
        <v>-4505</v>
      </c>
      <c r="G9" s="76">
        <f t="shared" ref="G9:G16" si="3">E9/D9</f>
        <v>0.93174242424242426</v>
      </c>
      <c r="H9" s="75" t="str">
        <f t="shared" si="0"/>
        <v/>
      </c>
      <c r="I9" s="75" t="str">
        <f t="shared" si="1"/>
        <v/>
      </c>
      <c r="J9" s="77">
        <v>3</v>
      </c>
      <c r="K9" s="78" t="s">
        <v>23</v>
      </c>
    </row>
    <row r="10" spans="1:11" x14ac:dyDescent="0.25">
      <c r="A10" s="73" t="s">
        <v>8</v>
      </c>
      <c r="B10" s="74">
        <v>6</v>
      </c>
      <c r="C10" s="74">
        <v>120</v>
      </c>
      <c r="D10" s="75">
        <v>114500</v>
      </c>
      <c r="E10" s="75">
        <v>120664</v>
      </c>
      <c r="F10" s="75">
        <f t="shared" si="2"/>
        <v>6164</v>
      </c>
      <c r="G10" s="76">
        <f t="shared" si="3"/>
        <v>1.0538340611353711</v>
      </c>
      <c r="H10" s="75" t="str">
        <f t="shared" si="0"/>
        <v/>
      </c>
      <c r="I10" s="75" t="str">
        <f t="shared" si="1"/>
        <v/>
      </c>
      <c r="J10" s="77">
        <v>2</v>
      </c>
      <c r="K10" s="78" t="s">
        <v>23</v>
      </c>
    </row>
    <row r="11" spans="1:11" x14ac:dyDescent="0.25">
      <c r="A11" s="73" t="s">
        <v>12</v>
      </c>
      <c r="B11" s="74">
        <v>2</v>
      </c>
      <c r="C11" s="74">
        <v>60</v>
      </c>
      <c r="D11" s="75">
        <v>32400</v>
      </c>
      <c r="E11" s="75">
        <v>32400</v>
      </c>
      <c r="F11" s="75">
        <f t="shared" si="2"/>
        <v>0</v>
      </c>
      <c r="G11" s="76">
        <f t="shared" si="3"/>
        <v>1</v>
      </c>
      <c r="H11" s="75" t="str">
        <f t="shared" si="0"/>
        <v/>
      </c>
      <c r="I11" s="75" t="str">
        <f t="shared" si="1"/>
        <v/>
      </c>
      <c r="J11" s="77" t="s">
        <v>25</v>
      </c>
      <c r="K11" s="78" t="s">
        <v>23</v>
      </c>
    </row>
    <row r="12" spans="1:11" x14ac:dyDescent="0.25">
      <c r="A12" s="73" t="s">
        <v>15</v>
      </c>
      <c r="B12" s="74">
        <v>5</v>
      </c>
      <c r="C12" s="74">
        <v>85</v>
      </c>
      <c r="D12" s="75">
        <v>93800</v>
      </c>
      <c r="E12" s="75">
        <v>108400</v>
      </c>
      <c r="F12" s="75">
        <f t="shared" si="2"/>
        <v>14600</v>
      </c>
      <c r="G12" s="76">
        <f t="shared" si="3"/>
        <v>1.1556503198294243</v>
      </c>
      <c r="H12" s="75" t="str">
        <f t="shared" si="0"/>
        <v/>
      </c>
      <c r="I12" s="75" t="str">
        <f t="shared" si="1"/>
        <v/>
      </c>
      <c r="J12" s="77">
        <v>1</v>
      </c>
      <c r="K12" s="78"/>
    </row>
    <row r="13" spans="1:11" x14ac:dyDescent="0.25">
      <c r="A13" s="73" t="s">
        <v>13</v>
      </c>
      <c r="B13" s="74">
        <v>3</v>
      </c>
      <c r="C13" s="74">
        <v>170</v>
      </c>
      <c r="D13" s="75">
        <v>67400</v>
      </c>
      <c r="E13" s="75">
        <v>53485</v>
      </c>
      <c r="F13" s="75">
        <f t="shared" si="2"/>
        <v>-13915</v>
      </c>
      <c r="G13" s="76">
        <f t="shared" si="3"/>
        <v>0.79354599406528192</v>
      </c>
      <c r="H13" s="75" t="str">
        <f t="shared" si="0"/>
        <v/>
      </c>
      <c r="I13" s="75" t="str">
        <f t="shared" si="1"/>
        <v/>
      </c>
      <c r="J13" s="77" t="s">
        <v>25</v>
      </c>
      <c r="K13" s="78" t="s">
        <v>23</v>
      </c>
    </row>
    <row r="14" spans="1:11" x14ac:dyDescent="0.25">
      <c r="A14" s="73" t="s">
        <v>14</v>
      </c>
      <c r="B14" s="74">
        <v>11</v>
      </c>
      <c r="C14" s="74">
        <v>270</v>
      </c>
      <c r="D14" s="75">
        <v>342100</v>
      </c>
      <c r="E14" s="75">
        <v>362743</v>
      </c>
      <c r="F14" s="75">
        <f t="shared" si="2"/>
        <v>20643</v>
      </c>
      <c r="G14" s="76">
        <f t="shared" si="3"/>
        <v>1.0603420052616195</v>
      </c>
      <c r="H14" s="75">
        <f t="shared" si="0"/>
        <v>20643</v>
      </c>
      <c r="I14" s="75" t="str">
        <f t="shared" si="1"/>
        <v/>
      </c>
      <c r="J14" s="77">
        <v>1</v>
      </c>
      <c r="K14" s="78"/>
    </row>
    <row r="15" spans="1:11" x14ac:dyDescent="0.25">
      <c r="A15" s="73" t="s">
        <v>10</v>
      </c>
      <c r="B15" s="74">
        <v>7</v>
      </c>
      <c r="C15" s="74">
        <v>260</v>
      </c>
      <c r="D15" s="75">
        <v>159300</v>
      </c>
      <c r="E15" s="75">
        <v>160230</v>
      </c>
      <c r="F15" s="75">
        <f t="shared" si="2"/>
        <v>930</v>
      </c>
      <c r="G15" s="76">
        <f t="shared" si="3"/>
        <v>1.0058380414312618</v>
      </c>
      <c r="H15" s="75" t="str">
        <f t="shared" si="0"/>
        <v/>
      </c>
      <c r="I15" s="75" t="str">
        <f t="shared" si="1"/>
        <v/>
      </c>
      <c r="J15" s="77">
        <v>2</v>
      </c>
      <c r="K15" s="78" t="s">
        <v>23</v>
      </c>
    </row>
    <row r="16" spans="1:11" x14ac:dyDescent="0.25">
      <c r="A16" s="73" t="s">
        <v>9</v>
      </c>
      <c r="B16" s="74">
        <v>2</v>
      </c>
      <c r="C16" s="74">
        <v>90</v>
      </c>
      <c r="D16" s="75">
        <v>41700</v>
      </c>
      <c r="E16" s="75">
        <v>41270</v>
      </c>
      <c r="F16" s="75">
        <f t="shared" si="2"/>
        <v>-430</v>
      </c>
      <c r="G16" s="76">
        <f t="shared" si="3"/>
        <v>0.98968824940047961</v>
      </c>
      <c r="H16" s="75" t="str">
        <f t="shared" si="0"/>
        <v/>
      </c>
      <c r="I16" s="75" t="str">
        <f t="shared" si="1"/>
        <v/>
      </c>
      <c r="J16" s="77">
        <v>3</v>
      </c>
      <c r="K16" s="78" t="s">
        <v>23</v>
      </c>
    </row>
    <row r="17" spans="1:11" x14ac:dyDescent="0.25">
      <c r="A17" s="79" t="s">
        <v>18</v>
      </c>
      <c r="B17" s="80">
        <f>SUM(B8:B16)</f>
        <v>52</v>
      </c>
      <c r="C17" s="81">
        <f>SUM(C8:C16)</f>
        <v>1295</v>
      </c>
      <c r="D17" s="82">
        <f>SUM(D8:D16)</f>
        <v>1171200</v>
      </c>
      <c r="E17" s="82">
        <f>SUM(E8:E16)</f>
        <v>1179641</v>
      </c>
      <c r="F17" s="82">
        <f t="shared" si="2"/>
        <v>8441</v>
      </c>
      <c r="G17" s="82"/>
      <c r="H17" s="83"/>
      <c r="I17" s="83"/>
      <c r="J17" s="84"/>
      <c r="K17" s="85"/>
    </row>
    <row r="18" spans="1:11" x14ac:dyDescent="0.25">
      <c r="A18" s="86" t="s">
        <v>20</v>
      </c>
      <c r="B18" s="87">
        <f t="shared" ref="B18:G18" si="4">AVERAGE(B8:B16)</f>
        <v>5.7777777777777777</v>
      </c>
      <c r="C18" s="87">
        <f t="shared" si="4"/>
        <v>143.88888888888889</v>
      </c>
      <c r="D18" s="88">
        <f t="shared" si="4"/>
        <v>130133.33333333333</v>
      </c>
      <c r="E18" s="88">
        <f t="shared" si="4"/>
        <v>131071.22222222222</v>
      </c>
      <c r="F18" s="88">
        <f t="shared" si="4"/>
        <v>937.88888888888891</v>
      </c>
      <c r="G18" s="89">
        <f t="shared" si="4"/>
        <v>0.99237831943260224</v>
      </c>
      <c r="H18" s="90"/>
      <c r="I18" s="90"/>
      <c r="J18" s="90"/>
      <c r="K18" s="91"/>
    </row>
    <row r="19" spans="1:11" x14ac:dyDescent="0.25">
      <c r="A19" s="86" t="s">
        <v>19</v>
      </c>
      <c r="B19" s="92">
        <f>MIN(B8:B16)</f>
        <v>2</v>
      </c>
      <c r="C19" s="92">
        <f t="shared" ref="C19:G19" si="5">MIN(C8:C16)</f>
        <v>60</v>
      </c>
      <c r="D19" s="88">
        <f t="shared" si="5"/>
        <v>32400</v>
      </c>
      <c r="E19" s="88">
        <f t="shared" si="5"/>
        <v>32400</v>
      </c>
      <c r="F19" s="88">
        <f t="shared" si="5"/>
        <v>-15046</v>
      </c>
      <c r="G19" s="89">
        <f t="shared" si="5"/>
        <v>0.79354599406528192</v>
      </c>
      <c r="H19" s="90"/>
      <c r="I19" s="90"/>
      <c r="J19" s="90"/>
      <c r="K19" s="91"/>
    </row>
    <row r="20" spans="1:11" x14ac:dyDescent="0.25">
      <c r="A20" s="86" t="s">
        <v>21</v>
      </c>
      <c r="B20" s="92">
        <f>MAX(B8:B16)</f>
        <v>12</v>
      </c>
      <c r="C20" s="92">
        <f t="shared" ref="C20:F20" si="6">MAX(C8:C16)</f>
        <v>270</v>
      </c>
      <c r="D20" s="88">
        <f t="shared" si="6"/>
        <v>342100</v>
      </c>
      <c r="E20" s="88">
        <f t="shared" si="6"/>
        <v>362743</v>
      </c>
      <c r="F20" s="88">
        <f t="shared" si="6"/>
        <v>20643</v>
      </c>
      <c r="G20" s="89">
        <f>MAX(G8:G16)</f>
        <v>1.1556503198294243</v>
      </c>
      <c r="H20" s="90"/>
      <c r="I20" s="90"/>
      <c r="J20" s="90"/>
      <c r="K20" s="91"/>
    </row>
    <row r="21" spans="1:11" x14ac:dyDescent="0.25">
      <c r="A21" s="93" t="s">
        <v>26</v>
      </c>
      <c r="B21" s="94">
        <f>COUNT(B8:B16)</f>
        <v>9</v>
      </c>
      <c r="C21" s="94">
        <f t="shared" ref="C21:K21" si="7">COUNT(C8:C16)</f>
        <v>9</v>
      </c>
      <c r="D21" s="94">
        <f t="shared" si="7"/>
        <v>9</v>
      </c>
      <c r="E21" s="94">
        <f t="shared" si="7"/>
        <v>9</v>
      </c>
      <c r="F21" s="94">
        <f t="shared" si="7"/>
        <v>9</v>
      </c>
      <c r="G21" s="94">
        <f t="shared" ref="G21" si="8">COUNT(G8:G16)</f>
        <v>9</v>
      </c>
      <c r="H21" s="94">
        <f t="shared" si="7"/>
        <v>1</v>
      </c>
      <c r="I21" s="94">
        <f t="shared" si="7"/>
        <v>1</v>
      </c>
      <c r="J21" s="94">
        <f t="shared" si="7"/>
        <v>7</v>
      </c>
      <c r="K21" s="95">
        <f t="shared" si="7"/>
        <v>0</v>
      </c>
    </row>
    <row r="22" spans="1:11" x14ac:dyDescent="0.25">
      <c r="A22" s="96" t="s">
        <v>27</v>
      </c>
      <c r="B22" s="97">
        <f t="shared" ref="B22:K22" si="9">COUNTA(B8:B16)</f>
        <v>9</v>
      </c>
      <c r="C22" s="97">
        <f t="shared" si="9"/>
        <v>9</v>
      </c>
      <c r="D22" s="97">
        <f t="shared" si="9"/>
        <v>9</v>
      </c>
      <c r="E22" s="97">
        <f t="shared" si="9"/>
        <v>9</v>
      </c>
      <c r="F22" s="97">
        <f t="shared" si="9"/>
        <v>9</v>
      </c>
      <c r="G22" s="97">
        <f t="shared" ref="G22" si="10">COUNTA(G8:G16)</f>
        <v>9</v>
      </c>
      <c r="H22" s="97">
        <f t="shared" si="9"/>
        <v>9</v>
      </c>
      <c r="I22" s="97">
        <f t="shared" si="9"/>
        <v>9</v>
      </c>
      <c r="J22" s="97">
        <f t="shared" si="9"/>
        <v>9</v>
      </c>
      <c r="K22" s="98">
        <f t="shared" si="9"/>
        <v>7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showGridLines="0" zoomScale="110" zoomScaleNormal="110" workbookViewId="0">
      <selection activeCell="G1" sqref="G1"/>
    </sheetView>
  </sheetViews>
  <sheetFormatPr baseColWidth="10" defaultRowHeight="15" x14ac:dyDescent="0.25"/>
  <cols>
    <col min="1" max="1" width="20.5703125" style="1" customWidth="1"/>
    <col min="2" max="2" width="7.28515625" style="1" customWidth="1"/>
    <col min="3" max="3" width="10.28515625" style="1" customWidth="1"/>
    <col min="4" max="4" width="14.5703125" style="1" customWidth="1"/>
    <col min="5" max="5" width="13.5703125" style="1" customWidth="1"/>
    <col min="6" max="6" width="12" style="1" customWidth="1"/>
    <col min="7" max="7" width="10.7109375" style="1" customWidth="1"/>
    <col min="8" max="16384" width="11.42578125" style="1"/>
  </cols>
  <sheetData>
    <row r="1" spans="1:7" ht="18.75" x14ac:dyDescent="0.3">
      <c r="A1" s="39" t="s">
        <v>51</v>
      </c>
    </row>
    <row r="7" spans="1:7" x14ac:dyDescent="0.25">
      <c r="A7" s="44" t="s">
        <v>2</v>
      </c>
      <c r="B7" s="44" t="s">
        <v>3</v>
      </c>
      <c r="C7" s="44" t="s">
        <v>4</v>
      </c>
      <c r="D7" s="44" t="s">
        <v>5</v>
      </c>
      <c r="E7" s="44" t="s">
        <v>6</v>
      </c>
      <c r="F7" s="44" t="s">
        <v>28</v>
      </c>
      <c r="G7" s="44" t="s">
        <v>29</v>
      </c>
    </row>
    <row r="8" spans="1:7" x14ac:dyDescent="0.25">
      <c r="A8" s="42" t="s">
        <v>11</v>
      </c>
      <c r="B8" s="40">
        <v>12</v>
      </c>
      <c r="C8" s="40">
        <v>150</v>
      </c>
      <c r="D8" s="41">
        <v>254000</v>
      </c>
      <c r="E8" s="41">
        <v>238954</v>
      </c>
      <c r="F8" s="41">
        <f>E8-D8</f>
        <v>-15046</v>
      </c>
      <c r="G8" s="43">
        <f>E8/D8</f>
        <v>0.94076377952755907</v>
      </c>
    </row>
    <row r="9" spans="1:7" x14ac:dyDescent="0.25">
      <c r="A9" s="42" t="s">
        <v>7</v>
      </c>
      <c r="B9" s="40">
        <v>4</v>
      </c>
      <c r="C9" s="40">
        <v>90</v>
      </c>
      <c r="D9" s="41">
        <v>66000</v>
      </c>
      <c r="E9" s="41">
        <v>61495</v>
      </c>
      <c r="F9" s="41">
        <f t="shared" ref="F9:F16" si="0">E9-D9</f>
        <v>-4505</v>
      </c>
      <c r="G9" s="43">
        <f t="shared" ref="G9:G16" si="1">E9/D9</f>
        <v>0.93174242424242426</v>
      </c>
    </row>
    <row r="10" spans="1:7" x14ac:dyDescent="0.25">
      <c r="A10" s="42" t="s">
        <v>8</v>
      </c>
      <c r="B10" s="40">
        <v>6</v>
      </c>
      <c r="C10" s="40">
        <v>120</v>
      </c>
      <c r="D10" s="41">
        <v>114500</v>
      </c>
      <c r="E10" s="41">
        <v>120664</v>
      </c>
      <c r="F10" s="41">
        <f>E10-D10</f>
        <v>6164</v>
      </c>
      <c r="G10" s="43">
        <f t="shared" si="1"/>
        <v>1.0538340611353711</v>
      </c>
    </row>
    <row r="11" spans="1:7" x14ac:dyDescent="0.25">
      <c r="A11" s="42" t="s">
        <v>12</v>
      </c>
      <c r="B11" s="40">
        <v>2</v>
      </c>
      <c r="C11" s="40">
        <v>60</v>
      </c>
      <c r="D11" s="41">
        <v>32400</v>
      </c>
      <c r="E11" s="41">
        <v>32400</v>
      </c>
      <c r="F11" s="41">
        <f t="shared" si="0"/>
        <v>0</v>
      </c>
      <c r="G11" s="43">
        <f t="shared" si="1"/>
        <v>1</v>
      </c>
    </row>
    <row r="12" spans="1:7" x14ac:dyDescent="0.25">
      <c r="A12" s="42" t="s">
        <v>15</v>
      </c>
      <c r="B12" s="40">
        <v>5</v>
      </c>
      <c r="C12" s="40">
        <v>85</v>
      </c>
      <c r="D12" s="41">
        <v>93800</v>
      </c>
      <c r="E12" s="41">
        <v>108400</v>
      </c>
      <c r="F12" s="41">
        <f t="shared" si="0"/>
        <v>14600</v>
      </c>
      <c r="G12" s="43">
        <f t="shared" si="1"/>
        <v>1.1556503198294243</v>
      </c>
    </row>
    <row r="13" spans="1:7" x14ac:dyDescent="0.25">
      <c r="A13" s="42" t="s">
        <v>13</v>
      </c>
      <c r="B13" s="40">
        <v>3</v>
      </c>
      <c r="C13" s="40">
        <v>170</v>
      </c>
      <c r="D13" s="41">
        <v>67400</v>
      </c>
      <c r="E13" s="41">
        <v>53485</v>
      </c>
      <c r="F13" s="41">
        <f t="shared" si="0"/>
        <v>-13915</v>
      </c>
      <c r="G13" s="43">
        <f t="shared" si="1"/>
        <v>0.79354599406528192</v>
      </c>
    </row>
    <row r="14" spans="1:7" x14ac:dyDescent="0.25">
      <c r="A14" s="42" t="s">
        <v>14</v>
      </c>
      <c r="B14" s="40">
        <v>11</v>
      </c>
      <c r="C14" s="40">
        <v>270</v>
      </c>
      <c r="D14" s="41">
        <v>342100</v>
      </c>
      <c r="E14" s="41">
        <v>362743</v>
      </c>
      <c r="F14" s="41">
        <f t="shared" si="0"/>
        <v>20643</v>
      </c>
      <c r="G14" s="43">
        <f t="shared" si="1"/>
        <v>1.0603420052616195</v>
      </c>
    </row>
    <row r="15" spans="1:7" x14ac:dyDescent="0.25">
      <c r="A15" s="42" t="s">
        <v>10</v>
      </c>
      <c r="B15" s="40">
        <v>7</v>
      </c>
      <c r="C15" s="40">
        <v>260</v>
      </c>
      <c r="D15" s="41">
        <v>159300</v>
      </c>
      <c r="E15" s="41">
        <v>160230</v>
      </c>
      <c r="F15" s="41">
        <f t="shared" si="0"/>
        <v>930</v>
      </c>
      <c r="G15" s="43">
        <f t="shared" si="1"/>
        <v>1.0058380414312618</v>
      </c>
    </row>
    <row r="16" spans="1:7" x14ac:dyDescent="0.25">
      <c r="A16" s="42" t="s">
        <v>9</v>
      </c>
      <c r="B16" s="40">
        <v>2</v>
      </c>
      <c r="C16" s="40">
        <v>90</v>
      </c>
      <c r="D16" s="41">
        <v>41700</v>
      </c>
      <c r="E16" s="41">
        <v>41270</v>
      </c>
      <c r="F16" s="41">
        <f t="shared" si="0"/>
        <v>-430</v>
      </c>
      <c r="G16" s="43">
        <f t="shared" si="1"/>
        <v>0.98968824940047961</v>
      </c>
    </row>
    <row r="17" spans="1:7" x14ac:dyDescent="0.25">
      <c r="A17" s="45" t="s">
        <v>1</v>
      </c>
      <c r="B17" s="46">
        <f>SUBTOTAL(109,Tabelle2[MA])</f>
        <v>52</v>
      </c>
      <c r="C17" s="46">
        <f>SUBTOTAL(109,Tabelle2[Dauer])</f>
        <v>1295</v>
      </c>
      <c r="D17" s="48">
        <f>SUBTOTAL(109,Tabelle2[Soll-Kosten])</f>
        <v>1171200</v>
      </c>
      <c r="E17" s="48">
        <f>SUBTOTAL(109,Tabelle2[Ist-Kosten])</f>
        <v>1179641</v>
      </c>
      <c r="F17" s="48">
        <f>SUBTOTAL(109,Tabelle2[Diff. abs.])</f>
        <v>8441</v>
      </c>
      <c r="G17" s="47">
        <f>SUBTOTAL(101,Tabelle2[Diff. %])</f>
        <v>0.99237831943260224</v>
      </c>
    </row>
  </sheetData>
  <pageMargins left="0.7" right="0.7" top="0.78740157499999996" bottom="0.78740157499999996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5"/>
  <sheetViews>
    <sheetView showGridLines="0" zoomScale="110" zoomScaleNormal="110" workbookViewId="0">
      <selection activeCell="N1" sqref="N1"/>
    </sheetView>
  </sheetViews>
  <sheetFormatPr baseColWidth="10" defaultRowHeight="15" x14ac:dyDescent="0.25"/>
  <cols>
    <col min="1" max="1" width="15.7109375" style="1" bestFit="1" customWidth="1"/>
    <col min="2" max="14" width="5.7109375" style="1" customWidth="1"/>
    <col min="15" max="15" width="3" style="1" customWidth="1"/>
    <col min="16" max="16" width="11.42578125" style="1"/>
    <col min="17" max="17" width="3.140625" style="1" customWidth="1"/>
    <col min="18" max="16384" width="11.42578125" style="1"/>
  </cols>
  <sheetData>
    <row r="1" spans="1:18" ht="18.75" x14ac:dyDescent="0.3">
      <c r="A1" s="39" t="s">
        <v>57</v>
      </c>
    </row>
    <row r="8" spans="1:18" ht="15.75" thickBot="1" x14ac:dyDescent="0.3"/>
    <row r="9" spans="1:18" ht="15.75" thickBot="1" x14ac:dyDescent="0.3">
      <c r="A9" s="49" t="s">
        <v>49</v>
      </c>
      <c r="B9" s="50">
        <v>2000</v>
      </c>
      <c r="C9" s="51">
        <v>2001</v>
      </c>
      <c r="D9" s="51">
        <v>2002</v>
      </c>
      <c r="E9" s="51">
        <v>2003</v>
      </c>
      <c r="F9" s="51">
        <v>2004</v>
      </c>
      <c r="G9" s="51">
        <v>2005</v>
      </c>
      <c r="H9" s="51">
        <v>2006</v>
      </c>
      <c r="I9" s="51">
        <v>2007</v>
      </c>
      <c r="J9" s="51">
        <v>2008</v>
      </c>
      <c r="K9" s="51">
        <v>2009</v>
      </c>
      <c r="L9" s="51">
        <v>2010</v>
      </c>
      <c r="M9" s="51">
        <v>2011</v>
      </c>
      <c r="N9" s="52">
        <v>2012</v>
      </c>
      <c r="P9" s="53">
        <f>AVERAGE(B10:B15,F10:F15,J10:J15,N10:N15)</f>
        <v>17.416666666666668</v>
      </c>
      <c r="R9" s="60" t="s">
        <v>59</v>
      </c>
    </row>
    <row r="10" spans="1:18" x14ac:dyDescent="0.25">
      <c r="A10" s="54" t="s">
        <v>36</v>
      </c>
      <c r="B10" s="55">
        <v>27</v>
      </c>
      <c r="C10" s="56">
        <v>19</v>
      </c>
      <c r="D10" s="56">
        <v>24</v>
      </c>
      <c r="E10" s="56">
        <v>22</v>
      </c>
      <c r="F10" s="56">
        <v>10</v>
      </c>
      <c r="G10" s="56">
        <v>8</v>
      </c>
      <c r="H10" s="56">
        <v>25</v>
      </c>
      <c r="I10" s="56">
        <v>13</v>
      </c>
      <c r="J10" s="56">
        <v>6</v>
      </c>
      <c r="K10" s="56">
        <v>10</v>
      </c>
      <c r="L10" s="56">
        <v>23</v>
      </c>
      <c r="M10" s="56">
        <v>26</v>
      </c>
      <c r="N10" s="56">
        <v>16</v>
      </c>
    </row>
    <row r="11" spans="1:18" x14ac:dyDescent="0.25">
      <c r="A11" s="54" t="s">
        <v>37</v>
      </c>
      <c r="B11" s="55">
        <v>22</v>
      </c>
      <c r="C11" s="56">
        <v>25</v>
      </c>
      <c r="D11" s="56">
        <v>11</v>
      </c>
      <c r="E11" s="56">
        <v>18</v>
      </c>
      <c r="F11" s="56">
        <v>12</v>
      </c>
      <c r="G11" s="56">
        <v>13</v>
      </c>
      <c r="H11" s="56">
        <v>25</v>
      </c>
      <c r="I11" s="56">
        <v>11</v>
      </c>
      <c r="J11" s="56">
        <v>12</v>
      </c>
      <c r="K11" s="56">
        <v>11</v>
      </c>
      <c r="L11" s="56">
        <v>21</v>
      </c>
      <c r="M11" s="56">
        <v>22</v>
      </c>
      <c r="N11" s="56">
        <v>28</v>
      </c>
    </row>
    <row r="12" spans="1:18" x14ac:dyDescent="0.25">
      <c r="A12" s="54" t="s">
        <v>38</v>
      </c>
      <c r="B12" s="55">
        <v>13</v>
      </c>
      <c r="C12" s="56">
        <v>22</v>
      </c>
      <c r="D12" s="56">
        <v>13</v>
      </c>
      <c r="E12" s="56">
        <v>9</v>
      </c>
      <c r="F12" s="56">
        <v>28</v>
      </c>
      <c r="G12" s="56">
        <v>7</v>
      </c>
      <c r="H12" s="56">
        <v>30</v>
      </c>
      <c r="I12" s="56">
        <v>17</v>
      </c>
      <c r="J12" s="56">
        <v>23</v>
      </c>
      <c r="K12" s="56">
        <v>17</v>
      </c>
      <c r="L12" s="56">
        <v>22</v>
      </c>
      <c r="M12" s="56">
        <v>12</v>
      </c>
      <c r="N12" s="56">
        <v>25</v>
      </c>
    </row>
    <row r="13" spans="1:18" x14ac:dyDescent="0.25">
      <c r="A13" s="54" t="s">
        <v>39</v>
      </c>
      <c r="B13" s="55">
        <v>22</v>
      </c>
      <c r="C13" s="56">
        <v>12</v>
      </c>
      <c r="D13" s="56">
        <v>20</v>
      </c>
      <c r="E13" s="56">
        <v>23</v>
      </c>
      <c r="F13" s="56">
        <v>12</v>
      </c>
      <c r="G13" s="56">
        <v>24</v>
      </c>
      <c r="H13" s="56">
        <v>21</v>
      </c>
      <c r="I13" s="56">
        <v>15</v>
      </c>
      <c r="J13" s="56">
        <v>8</v>
      </c>
      <c r="K13" s="56">
        <v>30</v>
      </c>
      <c r="L13" s="56">
        <v>15</v>
      </c>
      <c r="M13" s="56">
        <v>26</v>
      </c>
      <c r="N13" s="56">
        <v>23</v>
      </c>
    </row>
    <row r="14" spans="1:18" x14ac:dyDescent="0.25">
      <c r="A14" s="54" t="s">
        <v>40</v>
      </c>
      <c r="B14" s="55">
        <v>27</v>
      </c>
      <c r="C14" s="56">
        <v>12</v>
      </c>
      <c r="D14" s="56">
        <v>10</v>
      </c>
      <c r="E14" s="56">
        <v>22</v>
      </c>
      <c r="F14" s="56">
        <v>12</v>
      </c>
      <c r="G14" s="56">
        <v>13</v>
      </c>
      <c r="H14" s="56">
        <v>13</v>
      </c>
      <c r="I14" s="56">
        <v>26</v>
      </c>
      <c r="J14" s="56">
        <v>10</v>
      </c>
      <c r="K14" s="56">
        <v>11</v>
      </c>
      <c r="L14" s="56">
        <v>12</v>
      </c>
      <c r="M14" s="56">
        <v>14</v>
      </c>
      <c r="N14" s="56">
        <v>10</v>
      </c>
    </row>
    <row r="15" spans="1:18" x14ac:dyDescent="0.25">
      <c r="A15" s="57" t="s">
        <v>48</v>
      </c>
      <c r="B15" s="58">
        <v>23</v>
      </c>
      <c r="C15" s="59">
        <v>27</v>
      </c>
      <c r="D15" s="59">
        <v>23</v>
      </c>
      <c r="E15" s="59">
        <v>16</v>
      </c>
      <c r="F15" s="59">
        <v>15</v>
      </c>
      <c r="G15" s="59">
        <v>10</v>
      </c>
      <c r="H15" s="59">
        <v>11</v>
      </c>
      <c r="I15" s="59">
        <v>10</v>
      </c>
      <c r="J15" s="59">
        <v>23</v>
      </c>
      <c r="K15" s="59">
        <v>20</v>
      </c>
      <c r="L15" s="59">
        <v>22</v>
      </c>
      <c r="M15" s="59">
        <v>11</v>
      </c>
      <c r="N15" s="59">
        <v>11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showGridLines="0" zoomScale="110" zoomScaleNormal="110" workbookViewId="0">
      <selection activeCell="A29" sqref="A29"/>
    </sheetView>
  </sheetViews>
  <sheetFormatPr baseColWidth="10" defaultRowHeight="15" x14ac:dyDescent="0.25"/>
  <cols>
    <col min="1" max="1" width="20.5703125" style="1" customWidth="1"/>
    <col min="2" max="2" width="5.42578125" style="1" customWidth="1"/>
    <col min="3" max="3" width="7.42578125" style="1" customWidth="1"/>
    <col min="4" max="4" width="13.7109375" style="1" bestFit="1" customWidth="1"/>
    <col min="5" max="5" width="8.5703125" style="1" bestFit="1" customWidth="1"/>
    <col min="6" max="6" width="15.5703125" style="1" bestFit="1" customWidth="1"/>
    <col min="7" max="7" width="11.42578125" style="1"/>
    <col min="8" max="8" width="3.5703125" style="1" customWidth="1"/>
    <col min="9" max="16384" width="11.42578125" style="1"/>
  </cols>
  <sheetData>
    <row r="1" spans="1:10" ht="18.75" x14ac:dyDescent="0.3">
      <c r="A1" s="39" t="s">
        <v>58</v>
      </c>
    </row>
    <row r="6" spans="1:10" x14ac:dyDescent="0.25">
      <c r="I6" s="61"/>
    </row>
    <row r="7" spans="1:10" x14ac:dyDescent="0.25">
      <c r="I7" s="61"/>
    </row>
    <row r="8" spans="1:10" x14ac:dyDescent="0.25">
      <c r="F8" s="62"/>
      <c r="G8" s="10"/>
      <c r="I8" s="61"/>
    </row>
    <row r="9" spans="1:10" x14ac:dyDescent="0.25">
      <c r="F9" s="9" t="s">
        <v>60</v>
      </c>
      <c r="G9" s="37">
        <v>6</v>
      </c>
      <c r="I9" s="61"/>
    </row>
    <row r="10" spans="1:10" x14ac:dyDescent="0.25">
      <c r="F10" s="9" t="s">
        <v>61</v>
      </c>
      <c r="G10" s="37">
        <v>100</v>
      </c>
      <c r="I10" s="61"/>
    </row>
    <row r="11" spans="1:10" x14ac:dyDescent="0.25">
      <c r="F11" s="9" t="s">
        <v>62</v>
      </c>
      <c r="G11" s="38">
        <v>100000</v>
      </c>
      <c r="I11" s="61"/>
    </row>
    <row r="12" spans="1:10" x14ac:dyDescent="0.25">
      <c r="F12" s="9" t="s">
        <v>63</v>
      </c>
      <c r="G12" s="38" t="s">
        <v>64</v>
      </c>
      <c r="I12" s="61"/>
    </row>
    <row r="14" spans="1:10" x14ac:dyDescent="0.25">
      <c r="A14" s="63" t="s">
        <v>2</v>
      </c>
      <c r="B14" s="64" t="s">
        <v>3</v>
      </c>
      <c r="C14" s="64" t="s">
        <v>4</v>
      </c>
      <c r="D14" s="64" t="s">
        <v>65</v>
      </c>
      <c r="E14" s="64" t="s">
        <v>66</v>
      </c>
      <c r="F14" s="64" t="s">
        <v>24</v>
      </c>
      <c r="G14" s="65" t="s">
        <v>67</v>
      </c>
    </row>
    <row r="15" spans="1:10" x14ac:dyDescent="0.25">
      <c r="A15" s="17" t="s">
        <v>11</v>
      </c>
      <c r="B15" s="56">
        <v>12</v>
      </c>
      <c r="C15" s="56">
        <v>150</v>
      </c>
      <c r="D15" s="66">
        <v>238954</v>
      </c>
      <c r="E15" s="67" t="s">
        <v>68</v>
      </c>
      <c r="F15" s="67" t="str">
        <f>IF(AND(B15&gt;$G$9,C15&gt;=$G$10,D15&gt;=$G$11,G15=$G$12,ISBLANK(E15)),"A"," ")</f>
        <v xml:space="preserve"> </v>
      </c>
      <c r="G15" s="17" t="s">
        <v>64</v>
      </c>
      <c r="J15" s="61" t="s">
        <v>71</v>
      </c>
    </row>
    <row r="16" spans="1:10" x14ac:dyDescent="0.25">
      <c r="A16" s="17" t="s">
        <v>7</v>
      </c>
      <c r="B16" s="56">
        <v>4</v>
      </c>
      <c r="C16" s="56">
        <v>90</v>
      </c>
      <c r="D16" s="66">
        <v>61495</v>
      </c>
      <c r="E16" s="67" t="s">
        <v>68</v>
      </c>
      <c r="F16" s="67" t="str">
        <f t="shared" ref="F16:F23" si="0">IF(AND(B16&gt;$G$9,C16&gt;=$G$10,D16&gt;=$G$11,G16=$G$12,ISBLANK(E16)),"A"," ")</f>
        <v xml:space="preserve"> </v>
      </c>
      <c r="G16" s="17" t="s">
        <v>64</v>
      </c>
    </row>
    <row r="17" spans="1:7" x14ac:dyDescent="0.25">
      <c r="A17" s="17" t="s">
        <v>8</v>
      </c>
      <c r="B17" s="56">
        <v>6</v>
      </c>
      <c r="C17" s="56">
        <v>120</v>
      </c>
      <c r="D17" s="66">
        <v>120664</v>
      </c>
      <c r="E17" s="67" t="s">
        <v>68</v>
      </c>
      <c r="F17" s="67" t="str">
        <f t="shared" si="0"/>
        <v xml:space="preserve"> </v>
      </c>
      <c r="G17" s="17" t="s">
        <v>69</v>
      </c>
    </row>
    <row r="18" spans="1:7" x14ac:dyDescent="0.25">
      <c r="A18" s="17" t="s">
        <v>12</v>
      </c>
      <c r="B18" s="56">
        <v>2</v>
      </c>
      <c r="C18" s="56">
        <v>60</v>
      </c>
      <c r="D18" s="66">
        <v>32400</v>
      </c>
      <c r="E18" s="67" t="s">
        <v>68</v>
      </c>
      <c r="F18" s="67" t="str">
        <f t="shared" si="0"/>
        <v xml:space="preserve"> </v>
      </c>
      <c r="G18" s="17" t="s">
        <v>64</v>
      </c>
    </row>
    <row r="19" spans="1:7" x14ac:dyDescent="0.25">
      <c r="A19" s="17" t="s">
        <v>15</v>
      </c>
      <c r="B19" s="56">
        <v>5</v>
      </c>
      <c r="C19" s="56">
        <v>85</v>
      </c>
      <c r="D19" s="66">
        <v>108400</v>
      </c>
      <c r="E19" s="67"/>
      <c r="F19" s="67" t="str">
        <f t="shared" si="0"/>
        <v xml:space="preserve"> </v>
      </c>
      <c r="G19" s="17" t="s">
        <v>64</v>
      </c>
    </row>
    <row r="20" spans="1:7" x14ac:dyDescent="0.25">
      <c r="A20" s="17" t="s">
        <v>13</v>
      </c>
      <c r="B20" s="56">
        <v>3</v>
      </c>
      <c r="C20" s="56">
        <v>170</v>
      </c>
      <c r="D20" s="66">
        <v>53485</v>
      </c>
      <c r="E20" s="67"/>
      <c r="F20" s="67" t="str">
        <f t="shared" si="0"/>
        <v xml:space="preserve"> </v>
      </c>
      <c r="G20" s="17" t="s">
        <v>70</v>
      </c>
    </row>
    <row r="21" spans="1:7" x14ac:dyDescent="0.25">
      <c r="A21" s="17" t="s">
        <v>14</v>
      </c>
      <c r="B21" s="56">
        <v>11</v>
      </c>
      <c r="C21" s="56">
        <v>270</v>
      </c>
      <c r="D21" s="66">
        <v>362743</v>
      </c>
      <c r="E21" s="67"/>
      <c r="F21" s="67" t="str">
        <f t="shared" si="0"/>
        <v>A</v>
      </c>
      <c r="G21" s="17" t="s">
        <v>64</v>
      </c>
    </row>
    <row r="22" spans="1:7" x14ac:dyDescent="0.25">
      <c r="A22" s="17" t="s">
        <v>10</v>
      </c>
      <c r="B22" s="56">
        <v>7</v>
      </c>
      <c r="C22" s="56">
        <v>260</v>
      </c>
      <c r="D22" s="66">
        <v>160230</v>
      </c>
      <c r="E22" s="67"/>
      <c r="F22" s="67" t="str">
        <f t="shared" si="0"/>
        <v>A</v>
      </c>
      <c r="G22" s="17" t="s">
        <v>64</v>
      </c>
    </row>
    <row r="23" spans="1:7" x14ac:dyDescent="0.25">
      <c r="A23" s="18" t="s">
        <v>9</v>
      </c>
      <c r="B23" s="59">
        <v>2</v>
      </c>
      <c r="C23" s="59">
        <v>90</v>
      </c>
      <c r="D23" s="68">
        <v>41270</v>
      </c>
      <c r="E23" s="69" t="s">
        <v>68</v>
      </c>
      <c r="F23" s="69" t="str">
        <f t="shared" si="0"/>
        <v xml:space="preserve"> </v>
      </c>
      <c r="G23" s="18" t="s">
        <v>64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Funktionen ohne Argumente</vt:lpstr>
      <vt:lpstr>Summen bilden</vt:lpstr>
      <vt:lpstr>Projektliste 1</vt:lpstr>
      <vt:lpstr>Projektliste 2</vt:lpstr>
      <vt:lpstr>Mittelwert nur für Schaltjahre</vt:lpstr>
      <vt:lpstr>Projektliste 3</vt:lpstr>
    </vt:vector>
  </TitlesOfParts>
  <Manager>Microsoft Press</Manager>
  <Company>schiecke.biz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2 - Lösungsdatei</dc:title>
  <dc:subject>Keine Angst vor Excel</dc:subject>
  <dc:creator>Dieter Schiecke</dc:creator>
  <dc:description>www.anwendertage.de_x000d_
www.office2010-blog.de</dc:description>
  <cp:lastModifiedBy>F W</cp:lastModifiedBy>
  <cp:revision>42</cp:revision>
  <cp:lastPrinted>2012-01-10T22:16:55Z</cp:lastPrinted>
  <dcterms:created xsi:type="dcterms:W3CDTF">2012-01-07T13:19:39Z</dcterms:created>
  <dcterms:modified xsi:type="dcterms:W3CDTF">2012-06-19T09:39:23Z</dcterms:modified>
  <cp:category>Excel-Lösungsdatei</cp:category>
</cp:coreProperties>
</file>