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7\"/>
    </mc:Choice>
  </mc:AlternateContent>
  <bookViews>
    <workbookView xWindow="0" yWindow="0" windowWidth="16260" windowHeight="8100"/>
  </bookViews>
  <sheets>
    <sheet name="Info" sheetId="4" r:id="rId1"/>
    <sheet name="Grundaufgaben" sheetId="2" r:id="rId2"/>
    <sheet name="Zielwertsuche" sheetId="6" r:id="rId3"/>
    <sheet name="Mehrfachoperation P" sheetId="7" r:id="rId4"/>
    <sheet name="Mehrfachoperation L" sheetId="8" r:id="rId5"/>
    <sheet name="Szenariobericht" sheetId="13" r:id="rId6"/>
    <sheet name="Szenarien" sheetId="10" r:id="rId7"/>
    <sheet name="Zielwertsuche durch Probieren" sheetId="12" r:id="rId8"/>
  </sheets>
  <definedNames>
    <definedName name="_xlnm._FilterDatabase" localSheetId="6" hidden="1">Szenarien!$B$5:$B$20</definedName>
    <definedName name="_xlnm._FilterDatabase" localSheetId="7" hidden="1">'Zielwertsuche durch Probieren'!$B$5:$B$20</definedName>
    <definedName name="Gewinn" localSheetId="6">Szenarien!$D$14</definedName>
    <definedName name="Gewinn" localSheetId="7">'Zielwertsuche durch Probieren'!$D$14</definedName>
    <definedName name="Gewinn">#REF!</definedName>
    <definedName name="Gewinn_Prozent" localSheetId="6">Szenarien!$C$14</definedName>
    <definedName name="Gewinn_Prozent" localSheetId="7">'Zielwertsuche durch Probieren'!$C$14</definedName>
    <definedName name="GEwinn_Prozent">#REF!</definedName>
    <definedName name="Handlungskosten_Prozent" localSheetId="6">Szenarien!$C$12</definedName>
    <definedName name="Handlungskosten_Prozent" localSheetId="7">'Zielwertsuche durch Probieren'!$C$12</definedName>
    <definedName name="Handlungskosten_Prozent">#REF!</definedName>
    <definedName name="Zielverkaufspreis" localSheetId="6">Szenarien!$D$18</definedName>
    <definedName name="Zielverkaufspreis" localSheetId="7">'Zielwertsuche durch Probieren'!$D$18</definedName>
    <definedName name="Zielverkaufspreis">#REF!</definedName>
  </definedNames>
  <calcPr calcId="152511"/>
</workbook>
</file>

<file path=xl/calcChain.xml><?xml version="1.0" encoding="utf-8"?>
<calcChain xmlns="http://schemas.openxmlformats.org/spreadsheetml/2006/main">
  <c r="D7" i="12" l="1"/>
  <c r="D8" i="12" s="1"/>
  <c r="D6" i="10"/>
  <c r="D7" i="10" s="1"/>
  <c r="D6" i="8"/>
  <c r="D7" i="8" s="1"/>
  <c r="D6" i="7"/>
  <c r="D7" i="7" s="1"/>
  <c r="F7" i="6"/>
  <c r="M6" i="6"/>
  <c r="M7" i="6" s="1"/>
  <c r="H6" i="6"/>
  <c r="H7" i="6" s="1"/>
  <c r="F6" i="6"/>
  <c r="D6" i="6"/>
  <c r="D7" i="6" s="1"/>
  <c r="L20" i="2"/>
  <c r="H20" i="2"/>
  <c r="L19" i="2"/>
  <c r="H19" i="2"/>
  <c r="H18" i="2" s="1"/>
  <c r="H17" i="2"/>
  <c r="L8" i="2"/>
  <c r="L7" i="2"/>
  <c r="D7" i="2"/>
  <c r="D8" i="2" s="1"/>
  <c r="D9" i="12" l="1"/>
  <c r="D10" i="12" s="1"/>
  <c r="D12" i="12" s="1"/>
  <c r="D8" i="10"/>
  <c r="D9" i="10" s="1"/>
  <c r="D11" i="10" s="1"/>
  <c r="D8" i="8"/>
  <c r="D9" i="8"/>
  <c r="D11" i="8" s="1"/>
  <c r="D8" i="7"/>
  <c r="D9" i="7" s="1"/>
  <c r="D11" i="7" s="1"/>
  <c r="M8" i="6"/>
  <c r="M9" i="6"/>
  <c r="M11" i="6" s="1"/>
  <c r="D8" i="6"/>
  <c r="D9" i="6"/>
  <c r="D11" i="6" s="1"/>
  <c r="H8" i="6"/>
  <c r="H9" i="6" s="1"/>
  <c r="H11" i="6" s="1"/>
  <c r="F8" i="6"/>
  <c r="F9" i="6" s="1"/>
  <c r="F11" i="6" s="1"/>
  <c r="D9" i="2"/>
  <c r="D10" i="2" s="1"/>
  <c r="D12" i="2" s="1"/>
  <c r="L9" i="2"/>
  <c r="L10" i="2" s="1"/>
  <c r="L12" i="2" s="1"/>
  <c r="H16" i="2"/>
  <c r="H14" i="2" s="1"/>
  <c r="L18" i="2"/>
  <c r="L17" i="2"/>
  <c r="L16" i="2" s="1"/>
  <c r="D13" i="12" l="1"/>
  <c r="D14" i="12"/>
  <c r="D12" i="10"/>
  <c r="D13" i="10" s="1"/>
  <c r="D12" i="8"/>
  <c r="D13" i="8" s="1"/>
  <c r="D12" i="7"/>
  <c r="D13" i="7" s="1"/>
  <c r="F12" i="6"/>
  <c r="F13" i="6" s="1"/>
  <c r="H12" i="6"/>
  <c r="H13" i="6" s="1"/>
  <c r="M12" i="6"/>
  <c r="M13" i="6" s="1"/>
  <c r="D12" i="6"/>
  <c r="D13" i="6"/>
  <c r="L13" i="2"/>
  <c r="L14" i="2" s="1"/>
  <c r="L15" i="2" s="1"/>
  <c r="K15" i="2" s="1"/>
  <c r="D13" i="2"/>
  <c r="D14" i="2"/>
  <c r="H15" i="2"/>
  <c r="H12" i="2"/>
  <c r="D15" i="12" l="1"/>
  <c r="D16" i="12"/>
  <c r="D19" i="12" s="1"/>
  <c r="D14" i="10"/>
  <c r="D15" i="10"/>
  <c r="D18" i="10" s="1"/>
  <c r="D14" i="8"/>
  <c r="D15" i="8" s="1"/>
  <c r="D14" i="7"/>
  <c r="D15" i="7"/>
  <c r="D18" i="7" s="1"/>
  <c r="H14" i="6"/>
  <c r="H15" i="6"/>
  <c r="H18" i="6" s="1"/>
  <c r="M14" i="6"/>
  <c r="M15" i="6"/>
  <c r="M18" i="6" s="1"/>
  <c r="F14" i="6"/>
  <c r="F15" i="6" s="1"/>
  <c r="F18" i="6" s="1"/>
  <c r="D14" i="6"/>
  <c r="D15" i="6" s="1"/>
  <c r="D18" i="6" s="1"/>
  <c r="D15" i="2"/>
  <c r="D16" i="2"/>
  <c r="D19" i="2" s="1"/>
  <c r="H13" i="2"/>
  <c r="H10" i="2"/>
  <c r="H8" i="2" s="1"/>
  <c r="D21" i="12" l="1"/>
  <c r="D18" i="12"/>
  <c r="D17" i="12"/>
  <c r="L7" i="12"/>
  <c r="H7" i="12"/>
  <c r="D20" i="10"/>
  <c r="D19" i="10" s="1"/>
  <c r="D17" i="10"/>
  <c r="D16" i="10"/>
  <c r="D18" i="8"/>
  <c r="F17" i="8"/>
  <c r="D20" i="7"/>
  <c r="D19" i="7" s="1"/>
  <c r="D16" i="7"/>
  <c r="D17" i="7"/>
  <c r="D16" i="6"/>
  <c r="D20" i="6"/>
  <c r="D19" i="6" s="1"/>
  <c r="D17" i="6"/>
  <c r="F17" i="6"/>
  <c r="F16" i="6"/>
  <c r="F20" i="6"/>
  <c r="F19" i="6" s="1"/>
  <c r="H16" i="6"/>
  <c r="H20" i="6"/>
  <c r="H19" i="6" s="1"/>
  <c r="H17" i="6"/>
  <c r="M20" i="6"/>
  <c r="M17" i="6"/>
  <c r="M16" i="6"/>
  <c r="D21" i="2"/>
  <c r="D20" i="2" s="1"/>
  <c r="D17" i="2"/>
  <c r="D18" i="2"/>
  <c r="H9" i="2"/>
  <c r="H6" i="2"/>
  <c r="H7" i="2" s="1"/>
  <c r="G7" i="12" l="1"/>
  <c r="D20" i="12"/>
  <c r="K7" i="12"/>
  <c r="D20" i="8"/>
  <c r="D17" i="8"/>
  <c r="H6" i="8" s="1"/>
  <c r="D16" i="8"/>
  <c r="M22" i="6"/>
  <c r="M19" i="6"/>
  <c r="D19" i="8" l="1"/>
  <c r="G6" i="8"/>
</calcChain>
</file>

<file path=xl/sharedStrings.xml><?xml version="1.0" encoding="utf-8"?>
<sst xmlns="http://schemas.openxmlformats.org/spreadsheetml/2006/main" count="221" uniqueCount="80">
  <si>
    <t xml:space="preserve">
Excel 2013 – Das Handbuch</t>
  </si>
  <si>
    <t>A</t>
  </si>
  <si>
    <t>B</t>
  </si>
  <si>
    <t>C</t>
  </si>
  <si>
    <t>D</t>
  </si>
  <si>
    <t>E</t>
  </si>
  <si>
    <t>Autor</t>
  </si>
  <si>
    <t>Vorwärtskalkulation</t>
  </si>
  <si>
    <t>Rückwärtskalkulation</t>
  </si>
  <si>
    <t>Differenzkalkulation</t>
  </si>
  <si>
    <t>Listeneinkaufspreis</t>
  </si>
  <si>
    <t>-Lieferrabatt</t>
  </si>
  <si>
    <t>=Zieleinkaufspreis</t>
  </si>
  <si>
    <t>-Lieferskonto</t>
  </si>
  <si>
    <t>=Bareinkaufspreis</t>
  </si>
  <si>
    <t>+Bezugskosten (netto)</t>
  </si>
  <si>
    <t>=Bezugspreis (Einstandspreis)</t>
  </si>
  <si>
    <t>+Handlungskosten</t>
  </si>
  <si>
    <t>=Selbstkosten</t>
  </si>
  <si>
    <t>+Gewinn</t>
  </si>
  <si>
    <t>=Barverkaufspreis</t>
  </si>
  <si>
    <t>+Kundenskonto</t>
  </si>
  <si>
    <t>+Vertreterprovision</t>
  </si>
  <si>
    <t>=Zielverkaufspreis</t>
  </si>
  <si>
    <t>+Kundenrabatt</t>
  </si>
  <si>
    <t>=Listenverkaufspreis (netto)</t>
  </si>
  <si>
    <t>Kapitel 27</t>
  </si>
  <si>
    <t>Grundaufgaben der Handelskalkulation</t>
  </si>
  <si>
    <t>Zielwertsuche einsetzen</t>
  </si>
  <si>
    <t>Mehrfachopration - Arbeitsblatt</t>
  </si>
  <si>
    <t>Mehrfachoperation - Lösung</t>
  </si>
  <si>
    <t>Ausgangspunkt Szenarien</t>
  </si>
  <si>
    <t>EP</t>
  </si>
  <si>
    <t>Handelskalkulationen</t>
  </si>
  <si>
    <t>Die verschiedenen Varianten</t>
  </si>
  <si>
    <t>aus Vorwärtskalkulation</t>
  </si>
  <si>
    <t>Gewinn</t>
  </si>
  <si>
    <t>Lieferrabatt</t>
  </si>
  <si>
    <t>Zielwertsuche auf Null</t>
  </si>
  <si>
    <t>gewünschter Wert</t>
  </si>
  <si>
    <t>Differenz</t>
  </si>
  <si>
    <t>beliebig</t>
  </si>
  <si>
    <t>Ziel</t>
  </si>
  <si>
    <t>veränderbar</t>
  </si>
  <si>
    <t>nicht alle Aufgaben lassen sich vorwärts lösen,</t>
  </si>
  <si>
    <t>die Richtung wird die Abhängigkeit bestimmt</t>
  </si>
  <si>
    <t>nicht alle Aufgaben sind sinnvoll</t>
  </si>
  <si>
    <t>Aufwand sparen</t>
  </si>
  <si>
    <t>Mehrfach kalkulieren</t>
  </si>
  <si>
    <t>Auswirkung des Listeneinkaufspreises [€]</t>
  </si>
  <si>
    <t>auf Listenverkaufspreis [€] und Verteterprovision [€]</t>
  </si>
  <si>
    <t>Auswirkung von Listeneinkaufspreis [€] und Gewinn [%]</t>
  </si>
  <si>
    <t>auf den Barverkaufspreis [€]</t>
  </si>
  <si>
    <t>Auswirkung des Listeneinkaufspreises</t>
  </si>
  <si>
    <t>auf Listenverkaufspreis und Verteterprovision</t>
  </si>
  <si>
    <t>Auswirkung von Listeneinkaufspreis und Gewinn</t>
  </si>
  <si>
    <t>auf den Barverkaufspreis</t>
  </si>
  <si>
    <t>Szenarien</t>
  </si>
  <si>
    <t>mit dem Szenario-Manager</t>
  </si>
  <si>
    <t>Zusatzblatt (nicht im Buch beschrieben)</t>
  </si>
  <si>
    <t>Lösung durch Probieren</t>
  </si>
  <si>
    <t>Verkaufspreis</t>
  </si>
  <si>
    <t xml:space="preserve">Mit Mehfachoperationen lässt sch die Zielwertsuche durch ein Probieren ersetzen. </t>
  </si>
  <si>
    <t>Zielwertsuche durch Probieren</t>
  </si>
  <si>
    <t>Handlungskosten_Prozent</t>
  </si>
  <si>
    <t>Gewinn_Prozent</t>
  </si>
  <si>
    <t>Zielverkaufspreis</t>
  </si>
  <si>
    <t>Situation 1</t>
  </si>
  <si>
    <t>Erstellt von mir am 14.03.2013 als Beispiel für das Buch.</t>
  </si>
  <si>
    <t>Situation 2</t>
  </si>
  <si>
    <t>Erstellt von mir am 14.03.2013 als Beispiel für das Buch.
Modifiziert von Dr. Eckehard Pfeifer am 14.03.2013</t>
  </si>
  <si>
    <t>Szenariobericht</t>
  </si>
  <si>
    <t>Veränderbare Zellen:</t>
  </si>
  <si>
    <t>Aktuelle Werte:</t>
  </si>
  <si>
    <t>Ergebniszellen: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</si>
  <si>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</si>
  <si>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</si>
  <si>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</si>
  <si>
    <t>mithilfe von Datentabellen (Mehrfachoperationen) - die Vorbereitung</t>
  </si>
  <si>
    <t>mithilfe von Datentabellen (Mehrfachoperationen) - die Umsetzung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</si>
</sst>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\ \ @"/>
    <numFmt numFmtId="165" formatCode="#,##0.00\ [$€];\-#,##0.00\ [$€]"/>
    <numFmt numFmtId="166" formatCode="_-* #,##0.00\ &quot;DM&quot;_-;\-* #,##0.00\ &quot;DM&quot;_-;_-* &quot;-&quot;??\ &quot;DM&quot;_-;_-@_-"/>
    <numFmt numFmtId="167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165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12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2" fillId="0" borderId="0" xfId="3" applyFont="1"/>
    <xf numFmtId="0" fontId="13" fillId="0" borderId="0" xfId="3" applyFont="1"/>
    <xf numFmtId="0" fontId="13" fillId="0" borderId="5" xfId="3" applyFont="1" applyBorder="1"/>
    <xf numFmtId="0" fontId="13" fillId="0" borderId="6" xfId="3" applyFont="1" applyBorder="1"/>
    <xf numFmtId="0" fontId="13" fillId="0" borderId="8" xfId="3" quotePrefix="1" applyFont="1" applyBorder="1"/>
    <xf numFmtId="9" fontId="13" fillId="0" borderId="9" xfId="3" applyNumberFormat="1" applyFont="1" applyBorder="1"/>
    <xf numFmtId="165" fontId="13" fillId="0" borderId="10" xfId="4" applyFont="1" applyBorder="1"/>
    <xf numFmtId="0" fontId="13" fillId="0" borderId="5" xfId="3" quotePrefix="1" applyFont="1" applyBorder="1"/>
    <xf numFmtId="165" fontId="13" fillId="0" borderId="7" xfId="4" applyFont="1" applyBorder="1"/>
    <xf numFmtId="0" fontId="13" fillId="0" borderId="9" xfId="3" applyFont="1" applyBorder="1"/>
    <xf numFmtId="0" fontId="13" fillId="0" borderId="11" xfId="3" quotePrefix="1" applyFont="1" applyBorder="1"/>
    <xf numFmtId="0" fontId="13" fillId="0" borderId="12" xfId="3" applyFont="1" applyBorder="1"/>
    <xf numFmtId="165" fontId="13" fillId="0" borderId="13" xfId="4" applyFont="1" applyBorder="1"/>
    <xf numFmtId="9" fontId="13" fillId="0" borderId="12" xfId="3" applyNumberFormat="1" applyFont="1" applyBorder="1"/>
    <xf numFmtId="165" fontId="13" fillId="5" borderId="7" xfId="4" applyFont="1" applyFill="1" applyBorder="1"/>
    <xf numFmtId="165" fontId="13" fillId="6" borderId="7" xfId="4" applyFont="1" applyFill="1" applyBorder="1"/>
    <xf numFmtId="9" fontId="13" fillId="6" borderId="9" xfId="3" applyNumberFormat="1" applyFont="1" applyFill="1" applyBorder="1"/>
    <xf numFmtId="165" fontId="13" fillId="6" borderId="10" xfId="4" applyFont="1" applyFill="1" applyBorder="1"/>
    <xf numFmtId="165" fontId="13" fillId="0" borderId="10" xfId="4" applyFont="1" applyFill="1" applyBorder="1"/>
    <xf numFmtId="9" fontId="13" fillId="0" borderId="12" xfId="3" applyNumberFormat="1" applyFont="1" applyFill="1" applyBorder="1"/>
    <xf numFmtId="9" fontId="13" fillId="0" borderId="9" xfId="3" applyNumberFormat="1" applyFont="1" applyFill="1" applyBorder="1"/>
    <xf numFmtId="0" fontId="13" fillId="0" borderId="14" xfId="3" applyFont="1" applyBorder="1"/>
    <xf numFmtId="0" fontId="13" fillId="0" borderId="0" xfId="3" applyFont="1" applyFill="1" applyBorder="1"/>
    <xf numFmtId="0" fontId="13" fillId="0" borderId="0" xfId="3" applyFont="1" applyFill="1" applyBorder="1" applyAlignment="1"/>
    <xf numFmtId="0" fontId="13" fillId="0" borderId="0" xfId="3" applyFont="1" applyFill="1" applyBorder="1" applyAlignment="1">
      <alignment horizontal="center"/>
    </xf>
    <xf numFmtId="44" fontId="13" fillId="0" borderId="0" xfId="5" applyFont="1" applyFill="1" applyBorder="1"/>
    <xf numFmtId="9" fontId="13" fillId="0" borderId="0" xfId="3" applyNumberFormat="1" applyFont="1" applyFill="1" applyBorder="1"/>
    <xf numFmtId="0" fontId="13" fillId="5" borderId="0" xfId="3" applyFont="1" applyFill="1"/>
    <xf numFmtId="165" fontId="13" fillId="5" borderId="13" xfId="4" applyFont="1" applyFill="1" applyBorder="1"/>
    <xf numFmtId="9" fontId="13" fillId="7" borderId="9" xfId="3" applyNumberFormat="1" applyFont="1" applyFill="1" applyBorder="1"/>
    <xf numFmtId="0" fontId="13" fillId="7" borderId="0" xfId="3" applyFont="1" applyFill="1"/>
    <xf numFmtId="165" fontId="13" fillId="6" borderId="13" xfId="4" applyFont="1" applyFill="1" applyBorder="1"/>
    <xf numFmtId="0" fontId="13" fillId="6" borderId="0" xfId="3" applyFont="1" applyFill="1"/>
    <xf numFmtId="166" fontId="13" fillId="0" borderId="15" xfId="3" applyNumberFormat="1" applyFont="1" applyBorder="1"/>
    <xf numFmtId="166" fontId="13" fillId="0" borderId="14" xfId="3" applyNumberFormat="1" applyFont="1" applyBorder="1"/>
    <xf numFmtId="166" fontId="13" fillId="0" borderId="16" xfId="3" applyNumberFormat="1" applyFont="1" applyBorder="1"/>
    <xf numFmtId="165" fontId="13" fillId="0" borderId="11" xfId="4" applyFont="1" applyBorder="1"/>
    <xf numFmtId="166" fontId="13" fillId="0" borderId="12" xfId="3" applyNumberFormat="1" applyFont="1" applyBorder="1"/>
    <xf numFmtId="166" fontId="13" fillId="0" borderId="13" xfId="3" applyNumberFormat="1" applyFont="1" applyBorder="1"/>
    <xf numFmtId="165" fontId="13" fillId="0" borderId="8" xfId="4" applyFont="1" applyBorder="1"/>
    <xf numFmtId="166" fontId="13" fillId="0" borderId="9" xfId="3" applyNumberFormat="1" applyFont="1" applyBorder="1"/>
    <xf numFmtId="166" fontId="13" fillId="0" borderId="10" xfId="3" applyNumberFormat="1" applyFont="1" applyBorder="1"/>
    <xf numFmtId="166" fontId="13" fillId="0" borderId="5" xfId="3" applyNumberFormat="1" applyFont="1" applyBorder="1"/>
    <xf numFmtId="10" fontId="13" fillId="0" borderId="6" xfId="3" applyNumberFormat="1" applyFont="1" applyBorder="1"/>
    <xf numFmtId="9" fontId="13" fillId="0" borderId="6" xfId="3" applyNumberFormat="1" applyFont="1" applyBorder="1"/>
    <xf numFmtId="10" fontId="13" fillId="0" borderId="7" xfId="3" applyNumberFormat="1" applyFont="1" applyBorder="1"/>
    <xf numFmtId="165" fontId="13" fillId="0" borderId="5" xfId="4" applyFont="1" applyBorder="1"/>
    <xf numFmtId="166" fontId="13" fillId="0" borderId="6" xfId="3" applyNumberFormat="1" applyFont="1" applyBorder="1"/>
    <xf numFmtId="166" fontId="13" fillId="0" borderId="7" xfId="3" applyNumberFormat="1" applyFont="1" applyBorder="1"/>
    <xf numFmtId="44" fontId="13" fillId="0" borderId="12" xfId="5" applyFont="1" applyBorder="1"/>
    <xf numFmtId="44" fontId="13" fillId="0" borderId="13" xfId="5" applyFont="1" applyBorder="1"/>
    <xf numFmtId="44" fontId="13" fillId="0" borderId="9" xfId="5" applyFont="1" applyBorder="1"/>
    <xf numFmtId="44" fontId="13" fillId="0" borderId="10" xfId="5" applyFont="1" applyBorder="1"/>
    <xf numFmtId="44" fontId="13" fillId="0" borderId="5" xfId="5" applyFont="1" applyBorder="1"/>
    <xf numFmtId="44" fontId="13" fillId="0" borderId="6" xfId="5" applyFont="1" applyBorder="1"/>
    <xf numFmtId="44" fontId="13" fillId="0" borderId="7" xfId="5" applyFont="1" applyBorder="1"/>
    <xf numFmtId="44" fontId="13" fillId="0" borderId="11" xfId="5" applyFont="1" applyBorder="1"/>
    <xf numFmtId="44" fontId="13" fillId="0" borderId="8" xfId="5" applyFont="1" applyBorder="1"/>
    <xf numFmtId="44" fontId="13" fillId="7" borderId="12" xfId="5" applyFont="1" applyFill="1" applyBorder="1"/>
    <xf numFmtId="44" fontId="13" fillId="7" borderId="13" xfId="5" applyFont="1" applyFill="1" applyBorder="1"/>
    <xf numFmtId="165" fontId="13" fillId="6" borderId="14" xfId="5" applyNumberFormat="1" applyFont="1" applyFill="1" applyBorder="1"/>
    <xf numFmtId="165" fontId="13" fillId="6" borderId="16" xfId="5" applyNumberFormat="1" applyFont="1" applyFill="1" applyBorder="1"/>
    <xf numFmtId="165" fontId="13" fillId="6" borderId="5" xfId="5" applyNumberFormat="1" applyFont="1" applyFill="1" applyBorder="1"/>
    <xf numFmtId="44" fontId="13" fillId="0" borderId="12" xfId="5" applyFont="1" applyFill="1" applyBorder="1"/>
    <xf numFmtId="165" fontId="13" fillId="0" borderId="13" xfId="4" applyFont="1" applyFill="1" applyBorder="1"/>
    <xf numFmtId="44" fontId="13" fillId="0" borderId="13" xfId="5" applyFont="1" applyFill="1" applyBorder="1"/>
    <xf numFmtId="0" fontId="11" fillId="0" borderId="0" xfId="3"/>
    <xf numFmtId="0" fontId="13" fillId="0" borderId="17" xfId="3" applyFont="1" applyBorder="1"/>
    <xf numFmtId="0" fontId="13" fillId="0" borderId="18" xfId="3" applyFont="1" applyBorder="1" applyAlignment="1"/>
    <xf numFmtId="0" fontId="13" fillId="0" borderId="19" xfId="3" applyFont="1" applyBorder="1" applyAlignment="1">
      <alignment horizontal="center"/>
    </xf>
    <xf numFmtId="0" fontId="13" fillId="0" borderId="20" xfId="3" applyFont="1" applyBorder="1"/>
    <xf numFmtId="44" fontId="13" fillId="0" borderId="21" xfId="5" applyFont="1" applyBorder="1"/>
    <xf numFmtId="44" fontId="13" fillId="0" borderId="22" xfId="5" applyFont="1" applyBorder="1"/>
    <xf numFmtId="165" fontId="13" fillId="0" borderId="21" xfId="5" applyNumberFormat="1" applyFont="1" applyBorder="1"/>
    <xf numFmtId="165" fontId="13" fillId="0" borderId="22" xfId="5" applyNumberFormat="1" applyFont="1" applyBorder="1"/>
    <xf numFmtId="9" fontId="13" fillId="0" borderId="20" xfId="3" applyNumberFormat="1" applyFont="1" applyBorder="1"/>
    <xf numFmtId="44" fontId="13" fillId="0" borderId="0" xfId="5" applyFont="1" applyBorder="1"/>
    <xf numFmtId="44" fontId="13" fillId="0" borderId="23" xfId="5" applyFont="1" applyBorder="1"/>
    <xf numFmtId="167" fontId="13" fillId="0" borderId="20" xfId="3" applyNumberFormat="1" applyFont="1" applyBorder="1"/>
    <xf numFmtId="9" fontId="13" fillId="0" borderId="24" xfId="3" applyNumberFormat="1" applyFont="1" applyBorder="1"/>
    <xf numFmtId="44" fontId="13" fillId="0" borderId="25" xfId="5" applyFont="1" applyBorder="1"/>
    <xf numFmtId="44" fontId="13" fillId="0" borderId="26" xfId="5" applyFont="1" applyBorder="1"/>
    <xf numFmtId="167" fontId="13" fillId="0" borderId="24" xfId="3" applyNumberFormat="1" applyFont="1" applyBorder="1"/>
    <xf numFmtId="0" fontId="11" fillId="0" borderId="0" xfId="3" applyFont="1"/>
    <xf numFmtId="44" fontId="13" fillId="7" borderId="0" xfId="5" applyFont="1" applyFill="1" applyBorder="1"/>
    <xf numFmtId="0" fontId="0" fillId="0" borderId="0" xfId="0" applyFill="1" applyBorder="1" applyAlignment="1"/>
    <xf numFmtId="9" fontId="0" fillId="0" borderId="0" xfId="0" applyNumberFormat="1" applyFill="1" applyBorder="1" applyAlignment="1"/>
    <xf numFmtId="165" fontId="0" fillId="0" borderId="0" xfId="0" applyNumberFormat="1" applyFill="1" applyBorder="1" applyAlignment="1"/>
    <xf numFmtId="165" fontId="0" fillId="0" borderId="25" xfId="0" applyNumberFormat="1" applyFill="1" applyBorder="1" applyAlignment="1"/>
    <xf numFmtId="0" fontId="14" fillId="8" borderId="1" xfId="0" applyFont="1" applyFill="1" applyBorder="1" applyAlignment="1">
      <alignment horizontal="left"/>
    </xf>
    <xf numFmtId="0" fontId="14" fillId="8" borderId="27" xfId="0" applyFont="1" applyFill="1" applyBorder="1" applyAlignment="1">
      <alignment horizontal="left"/>
    </xf>
    <xf numFmtId="0" fontId="0" fillId="0" borderId="21" xfId="0" applyFill="1" applyBorder="1" applyAlignment="1"/>
    <xf numFmtId="0" fontId="15" fillId="9" borderId="0" xfId="0" applyFont="1" applyFill="1" applyBorder="1" applyAlignment="1">
      <alignment horizontal="left"/>
    </xf>
    <xf numFmtId="0" fontId="16" fillId="9" borderId="21" xfId="0" applyFont="1" applyFill="1" applyBorder="1" applyAlignment="1">
      <alignment horizontal="left"/>
    </xf>
    <xf numFmtId="0" fontId="15" fillId="9" borderId="25" xfId="0" applyFont="1" applyFill="1" applyBorder="1" applyAlignment="1">
      <alignment horizontal="left"/>
    </xf>
    <xf numFmtId="0" fontId="17" fillId="8" borderId="27" xfId="0" applyFont="1" applyFill="1" applyBorder="1" applyAlignment="1">
      <alignment horizontal="right"/>
    </xf>
    <xf numFmtId="0" fontId="17" fillId="8" borderId="1" xfId="0" applyFont="1" applyFill="1" applyBorder="1" applyAlignment="1">
      <alignment horizontal="right"/>
    </xf>
    <xf numFmtId="9" fontId="0" fillId="10" borderId="0" xfId="0" applyNumberFormat="1" applyFill="1" applyBorder="1" applyAlignment="1"/>
    <xf numFmtId="0" fontId="18" fillId="0" borderId="0" xfId="0" applyFont="1" applyFill="1" applyBorder="1" applyAlignment="1">
      <alignment vertical="top" wrapTex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3" fillId="0" borderId="14" xfId="3" applyFont="1" applyBorder="1" applyAlignment="1">
      <alignment horizontal="center"/>
    </xf>
    <xf numFmtId="0" fontId="13" fillId="0" borderId="0" xfId="3" applyFont="1" applyBorder="1" applyAlignment="1">
      <alignment horizontal="center"/>
    </xf>
  </cellXfs>
  <cellStyles count="6">
    <cellStyle name="Euro" xfId="4"/>
    <cellStyle name="Standard" xfId="0" builtinId="0"/>
    <cellStyle name="Standard 2" xfId="3"/>
    <cellStyle name="Text" xfId="1"/>
    <cellStyle name="Währung 2" xfId="5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ehrfachoperation P'!B3"/><Relationship Id="rId2" Type="http://schemas.openxmlformats.org/officeDocument/2006/relationships/hyperlink" Target="#'Mehrfachoperation L'!B3"/><Relationship Id="rId1" Type="http://schemas.openxmlformats.org/officeDocument/2006/relationships/hyperlink" Target="#Szenarien!B3"/><Relationship Id="rId6" Type="http://schemas.openxmlformats.org/officeDocument/2006/relationships/image" Target="../media/image1.png"/><Relationship Id="rId5" Type="http://schemas.openxmlformats.org/officeDocument/2006/relationships/hyperlink" Target="#Grundaufgaben!B3"/><Relationship Id="rId4" Type="http://schemas.openxmlformats.org/officeDocument/2006/relationships/hyperlink" Target="#Zielwertsuche!B3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3175</xdr:colOff>
      <xdr:row>13</xdr:row>
      <xdr:rowOff>12700</xdr:rowOff>
    </xdr:from>
    <xdr:to>
      <xdr:col>10</xdr:col>
      <xdr:colOff>327175</xdr:colOff>
      <xdr:row>13</xdr:row>
      <xdr:rowOff>336700</xdr:rowOff>
    </xdr:to>
    <xdr:sp macro="" textlink="">
      <xdr:nvSpPr>
        <xdr:cNvPr id="2" name="Pfeil_5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22925" y="41751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3" name="Pfeil_4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4" name="Pfeil_3">
          <a:hlinkClick xmlns:r="http://schemas.openxmlformats.org/officeDocument/2006/relationships" r:id="rId3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5" name="Pfeil_2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6" name="Pfeil_1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7" name="Excel_2013_Logo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4</xdr:col>
      <xdr:colOff>136525</xdr:colOff>
      <xdr:row>20</xdr:row>
      <xdr:rowOff>107950</xdr:rowOff>
    </xdr:from>
    <xdr:to>
      <xdr:col>5</xdr:col>
      <xdr:colOff>850900</xdr:colOff>
      <xdr:row>24</xdr:row>
      <xdr:rowOff>69850</xdr:rowOff>
    </xdr:to>
    <xdr:sp macro="" textlink="">
      <xdr:nvSpPr>
        <xdr:cNvPr id="3" name="Text Box 56"/>
        <xdr:cNvSpPr txBox="1">
          <a:spLocks noChangeArrowheads="1"/>
        </xdr:cNvSpPr>
      </xdr:nvSpPr>
      <xdr:spPr bwMode="auto">
        <a:xfrm>
          <a:off x="4222750" y="3937000"/>
          <a:ext cx="1476375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Zielwertsuche für Liefferrabatt bei gegebenem Verkaufspreis</a:t>
          </a:r>
        </a:p>
      </xdr:txBody>
    </xdr:sp>
    <xdr:clientData/>
  </xdr:twoCellAnchor>
  <xdr:twoCellAnchor>
    <xdr:from>
      <xdr:col>6</xdr:col>
      <xdr:colOff>57150</xdr:colOff>
      <xdr:row>20</xdr:row>
      <xdr:rowOff>104775</xdr:rowOff>
    </xdr:from>
    <xdr:to>
      <xdr:col>8</xdr:col>
      <xdr:colOff>9525</xdr:colOff>
      <xdr:row>24</xdr:row>
      <xdr:rowOff>66675</xdr:rowOff>
    </xdr:to>
    <xdr:sp macro="" textlink="">
      <xdr:nvSpPr>
        <xdr:cNvPr id="4" name="Text Box 57"/>
        <xdr:cNvSpPr txBox="1">
          <a:spLocks noChangeArrowheads="1"/>
        </xdr:cNvSpPr>
      </xdr:nvSpPr>
      <xdr:spPr bwMode="auto">
        <a:xfrm>
          <a:off x="5800725" y="3933825"/>
          <a:ext cx="1476375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Zielwertsuche für </a:t>
          </a:r>
          <a:r>
            <a:rPr lang="de-DE" sz="1000" b="0" i="0" baseline="0">
              <a:latin typeface="+mn-lt"/>
              <a:ea typeface="+mn-ea"/>
              <a:cs typeface="+mn-cs"/>
            </a:rPr>
            <a:t>Lieferrabatt  </a:t>
          </a:r>
          <a:r>
            <a:rPr lang="de-DE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 bei gegebenen </a:t>
          </a:r>
          <a:r>
            <a:rPr lang="de-DE" sz="1000" b="0" i="0" baseline="0">
              <a:latin typeface="+mn-lt"/>
              <a:ea typeface="+mn-ea"/>
              <a:cs typeface="+mn-cs"/>
            </a:rPr>
            <a:t>Handlungskosten</a:t>
          </a:r>
          <a:r>
            <a:rPr lang="de-DE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</a:p>
      </xdr:txBody>
    </xdr:sp>
    <xdr:clientData/>
  </xdr:twoCellAnchor>
  <xdr:twoCellAnchor>
    <xdr:from>
      <xdr:col>2</xdr:col>
      <xdr:colOff>133350</xdr:colOff>
      <xdr:row>20</xdr:row>
      <xdr:rowOff>104775</xdr:rowOff>
    </xdr:from>
    <xdr:to>
      <xdr:col>4</xdr:col>
      <xdr:colOff>0</xdr:colOff>
      <xdr:row>24</xdr:row>
      <xdr:rowOff>66675</xdr:rowOff>
    </xdr:to>
    <xdr:sp macro="" textlink="">
      <xdr:nvSpPr>
        <xdr:cNvPr id="5" name="Text Box 57"/>
        <xdr:cNvSpPr txBox="1">
          <a:spLocks noChangeArrowheads="1"/>
        </xdr:cNvSpPr>
      </xdr:nvSpPr>
      <xdr:spPr bwMode="auto">
        <a:xfrm>
          <a:off x="2609850" y="3933825"/>
          <a:ext cx="1476375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Klassisch: Zielwertsuche für Gewinn bei gegebenen Listenpreisen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3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5</xdr:col>
      <xdr:colOff>288925</xdr:colOff>
      <xdr:row>6</xdr:row>
      <xdr:rowOff>184150</xdr:rowOff>
    </xdr:from>
    <xdr:to>
      <xdr:col>5</xdr:col>
      <xdr:colOff>441325</xdr:colOff>
      <xdr:row>14</xdr:row>
      <xdr:rowOff>107950</xdr:rowOff>
    </xdr:to>
    <xdr:sp macro="" textlink="">
      <xdr:nvSpPr>
        <xdr:cNvPr id="3" name="Text Box 58"/>
        <xdr:cNvSpPr txBox="1">
          <a:spLocks noChangeArrowheads="1"/>
        </xdr:cNvSpPr>
      </xdr:nvSpPr>
      <xdr:spPr bwMode="auto">
        <a:xfrm>
          <a:off x="5137150" y="1346200"/>
          <a:ext cx="1524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Gewinn [%]</a:t>
          </a:r>
        </a:p>
      </xdr:txBody>
    </xdr:sp>
    <xdr:clientData/>
  </xdr:twoCellAnchor>
  <xdr:twoCellAnchor editAs="oneCell">
    <xdr:from>
      <xdr:col>9</xdr:col>
      <xdr:colOff>28575</xdr:colOff>
      <xdr:row>7</xdr:row>
      <xdr:rowOff>9525</xdr:rowOff>
    </xdr:from>
    <xdr:to>
      <xdr:col>9</xdr:col>
      <xdr:colOff>180975</xdr:colOff>
      <xdr:row>14</xdr:row>
      <xdr:rowOff>123825</xdr:rowOff>
    </xdr:to>
    <xdr:sp macro="" textlink="">
      <xdr:nvSpPr>
        <xdr:cNvPr id="4" name="Text Box 58"/>
        <xdr:cNvSpPr txBox="1">
          <a:spLocks noChangeArrowheads="1"/>
        </xdr:cNvSpPr>
      </xdr:nvSpPr>
      <xdr:spPr bwMode="auto">
        <a:xfrm>
          <a:off x="8181975" y="1362075"/>
          <a:ext cx="1524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Gewinn [%]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18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19" t="s">
        <v>0</v>
      </c>
      <c r="C2" s="120"/>
      <c r="D2" s="120"/>
      <c r="E2" s="120"/>
      <c r="F2" s="120"/>
      <c r="G2" s="120"/>
      <c r="H2" s="120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26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27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28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3</v>
      </c>
      <c r="D10" s="17" t="s">
        <v>29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4</v>
      </c>
      <c r="D12" s="17" t="s">
        <v>30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5</v>
      </c>
      <c r="D14" s="17" t="s">
        <v>31</v>
      </c>
      <c r="E14" s="10"/>
      <c r="F14" s="10"/>
      <c r="G14" s="10"/>
      <c r="H14" s="10"/>
      <c r="I14" s="11"/>
      <c r="J14" s="12"/>
    </row>
    <row r="15" spans="1:11" ht="8.1" customHeight="1" x14ac:dyDescent="0.25"/>
    <row r="17" spans="1:11" x14ac:dyDescent="0.25">
      <c r="A17" s="3"/>
      <c r="B17" s="13" t="s">
        <v>6</v>
      </c>
      <c r="C17" s="8"/>
      <c r="D17" s="8"/>
      <c r="E17" s="9"/>
      <c r="F17" s="9"/>
      <c r="G17" s="9"/>
      <c r="H17" s="9"/>
      <c r="I17" s="9"/>
      <c r="J17" s="9"/>
      <c r="K17" s="9"/>
    </row>
    <row r="18" spans="1:11" x14ac:dyDescent="0.25">
      <c r="B18" s="14" t="s">
        <v>32</v>
      </c>
      <c r="C18" s="15"/>
      <c r="D18" s="15"/>
      <c r="K18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21"/>
  <sheetViews>
    <sheetView showGridLines="0" zoomScaleNormal="100" workbookViewId="0">
      <selection activeCell="B3" sqref="B3"/>
    </sheetView>
  </sheetViews>
  <sheetFormatPr baseColWidth="10" defaultRowHeight="15" x14ac:dyDescent="0.25"/>
  <cols>
    <col min="1" max="1" width="8.5703125" style="4" customWidth="1"/>
    <col min="2" max="2" width="29" customWidth="1"/>
    <col min="6" max="6" width="27.7109375" bestFit="1" customWidth="1"/>
    <col min="10" max="10" width="27.7109375" bestFit="1" customWidth="1"/>
  </cols>
  <sheetData>
    <row r="1" spans="2:12" ht="45" customHeight="1" x14ac:dyDescent="0.7">
      <c r="B1" s="19" t="s">
        <v>33</v>
      </c>
    </row>
    <row r="2" spans="2:12" x14ac:dyDescent="0.25">
      <c r="B2" s="16" t="s">
        <v>34</v>
      </c>
    </row>
    <row r="4" spans="2:12" x14ac:dyDescent="0.25">
      <c r="B4" s="20" t="s">
        <v>7</v>
      </c>
      <c r="C4" s="21"/>
      <c r="D4" s="21"/>
      <c r="E4" s="21"/>
      <c r="F4" s="20" t="s">
        <v>8</v>
      </c>
      <c r="G4" s="21"/>
      <c r="H4" s="21"/>
      <c r="I4" s="21"/>
      <c r="J4" s="20" t="s">
        <v>9</v>
      </c>
      <c r="K4" s="21"/>
      <c r="L4" s="21"/>
    </row>
    <row r="5" spans="2:12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2:12" x14ac:dyDescent="0.25">
      <c r="B6" s="22" t="s">
        <v>10</v>
      </c>
      <c r="C6" s="23"/>
      <c r="D6" s="34">
        <v>4500</v>
      </c>
      <c r="E6" s="21"/>
      <c r="F6" s="22" t="s">
        <v>10</v>
      </c>
      <c r="G6" s="23"/>
      <c r="H6" s="35">
        <f>H8/(1-G7)</f>
        <v>4500.0022920826377</v>
      </c>
      <c r="I6" s="21"/>
      <c r="J6" s="22" t="s">
        <v>10</v>
      </c>
      <c r="K6" s="23"/>
      <c r="L6" s="34">
        <v>4500</v>
      </c>
    </row>
    <row r="7" spans="2:12" x14ac:dyDescent="0.25">
      <c r="B7" s="24" t="s">
        <v>11</v>
      </c>
      <c r="C7" s="25">
        <v>0.2</v>
      </c>
      <c r="D7" s="26">
        <f>C7*D6</f>
        <v>900</v>
      </c>
      <c r="E7" s="21"/>
      <c r="F7" s="24" t="s">
        <v>11</v>
      </c>
      <c r="G7" s="25">
        <v>0.2</v>
      </c>
      <c r="H7" s="26">
        <f>H6*G7</f>
        <v>900.00045841652764</v>
      </c>
      <c r="I7" s="21"/>
      <c r="J7" s="24" t="s">
        <v>11</v>
      </c>
      <c r="K7" s="25">
        <v>0.2</v>
      </c>
      <c r="L7" s="26">
        <f>L6*K7</f>
        <v>900</v>
      </c>
    </row>
    <row r="8" spans="2:12" x14ac:dyDescent="0.25">
      <c r="B8" s="27" t="s">
        <v>12</v>
      </c>
      <c r="C8" s="23"/>
      <c r="D8" s="28">
        <f>D6-D7</f>
        <v>3600</v>
      </c>
      <c r="E8" s="21"/>
      <c r="F8" s="27" t="s">
        <v>12</v>
      </c>
      <c r="G8" s="23"/>
      <c r="H8" s="28">
        <f>H10/(1-G9)</f>
        <v>3600.0018336661101</v>
      </c>
      <c r="I8" s="21"/>
      <c r="J8" s="27" t="s">
        <v>12</v>
      </c>
      <c r="K8" s="23"/>
      <c r="L8" s="28">
        <f>L6-L7</f>
        <v>3600</v>
      </c>
    </row>
    <row r="9" spans="2:12" x14ac:dyDescent="0.25">
      <c r="B9" s="24" t="s">
        <v>13</v>
      </c>
      <c r="C9" s="25">
        <v>0.03</v>
      </c>
      <c r="D9" s="26">
        <f>C9*D8</f>
        <v>108</v>
      </c>
      <c r="E9" s="21"/>
      <c r="F9" s="24" t="s">
        <v>13</v>
      </c>
      <c r="G9" s="25">
        <v>0.03</v>
      </c>
      <c r="H9" s="26">
        <f>H8*G9</f>
        <v>108.0000550099833</v>
      </c>
      <c r="I9" s="21"/>
      <c r="J9" s="24" t="s">
        <v>13</v>
      </c>
      <c r="K9" s="25">
        <v>0.03</v>
      </c>
      <c r="L9" s="26">
        <f>K9*L8</f>
        <v>108</v>
      </c>
    </row>
    <row r="10" spans="2:12" x14ac:dyDescent="0.25">
      <c r="B10" s="27" t="s">
        <v>14</v>
      </c>
      <c r="C10" s="23"/>
      <c r="D10" s="28">
        <f>D8-D9</f>
        <v>3492</v>
      </c>
      <c r="E10" s="21"/>
      <c r="F10" s="27" t="s">
        <v>14</v>
      </c>
      <c r="G10" s="23"/>
      <c r="H10" s="28">
        <f>H12-H11</f>
        <v>3492.0017786561266</v>
      </c>
      <c r="I10" s="21"/>
      <c r="J10" s="27" t="s">
        <v>14</v>
      </c>
      <c r="K10" s="23"/>
      <c r="L10" s="28">
        <f>L8-L9</f>
        <v>3492</v>
      </c>
    </row>
    <row r="11" spans="2:12" x14ac:dyDescent="0.25">
      <c r="B11" s="24" t="s">
        <v>15</v>
      </c>
      <c r="C11" s="29"/>
      <c r="D11" s="26">
        <v>54</v>
      </c>
      <c r="E11" s="21"/>
      <c r="F11" s="24" t="s">
        <v>15</v>
      </c>
      <c r="G11" s="29"/>
      <c r="H11" s="26">
        <v>54</v>
      </c>
      <c r="I11" s="21"/>
      <c r="J11" s="24" t="s">
        <v>15</v>
      </c>
      <c r="K11" s="29"/>
      <c r="L11" s="26">
        <v>54</v>
      </c>
    </row>
    <row r="12" spans="2:12" x14ac:dyDescent="0.25">
      <c r="B12" s="30" t="s">
        <v>16</v>
      </c>
      <c r="C12" s="31"/>
      <c r="D12" s="32">
        <f>D10+D11</f>
        <v>3546</v>
      </c>
      <c r="E12" s="21"/>
      <c r="F12" s="30" t="s">
        <v>16</v>
      </c>
      <c r="G12" s="31"/>
      <c r="H12" s="32">
        <f>H14/(1+G13)</f>
        <v>3546.0017786561266</v>
      </c>
      <c r="I12" s="21"/>
      <c r="J12" s="30" t="s">
        <v>16</v>
      </c>
      <c r="K12" s="31"/>
      <c r="L12" s="32">
        <f>L10+L11</f>
        <v>3546</v>
      </c>
    </row>
    <row r="13" spans="2:12" x14ac:dyDescent="0.25">
      <c r="B13" s="30" t="s">
        <v>17</v>
      </c>
      <c r="C13" s="33">
        <v>0.32</v>
      </c>
      <c r="D13" s="32">
        <f>C13*D12</f>
        <v>1134.72</v>
      </c>
      <c r="E13" s="21"/>
      <c r="F13" s="30" t="s">
        <v>17</v>
      </c>
      <c r="G13" s="33">
        <v>0.32</v>
      </c>
      <c r="H13" s="32">
        <f>H12*G13</f>
        <v>1134.7205691699605</v>
      </c>
      <c r="I13" s="21"/>
      <c r="J13" s="30" t="s">
        <v>17</v>
      </c>
      <c r="K13" s="33">
        <v>0.32</v>
      </c>
      <c r="L13" s="32">
        <f>K13*L12</f>
        <v>1134.72</v>
      </c>
    </row>
    <row r="14" spans="2:12" x14ac:dyDescent="0.25">
      <c r="B14" s="27" t="s">
        <v>18</v>
      </c>
      <c r="C14" s="23"/>
      <c r="D14" s="28">
        <f>D12+D13</f>
        <v>4680.72</v>
      </c>
      <c r="E14" s="21"/>
      <c r="F14" s="27" t="s">
        <v>18</v>
      </c>
      <c r="G14" s="23"/>
      <c r="H14" s="28">
        <f>H16/(1+G15)</f>
        <v>4680.7223478260876</v>
      </c>
      <c r="I14" s="21"/>
      <c r="J14" s="27" t="s">
        <v>18</v>
      </c>
      <c r="K14" s="23"/>
      <c r="L14" s="28">
        <f>L12+L13</f>
        <v>4680.72</v>
      </c>
    </row>
    <row r="15" spans="2:12" x14ac:dyDescent="0.25">
      <c r="B15" s="24" t="s">
        <v>19</v>
      </c>
      <c r="C15" s="25">
        <v>0.15</v>
      </c>
      <c r="D15" s="26">
        <f>C15*D14</f>
        <v>702.10800000000006</v>
      </c>
      <c r="E15" s="21"/>
      <c r="F15" s="24" t="s">
        <v>19</v>
      </c>
      <c r="G15" s="25">
        <v>0.15</v>
      </c>
      <c r="H15" s="26">
        <f>G15*H14</f>
        <v>702.10835217391309</v>
      </c>
      <c r="I15" s="21"/>
      <c r="J15" s="24" t="s">
        <v>19</v>
      </c>
      <c r="K15" s="36">
        <f>L15/L14</f>
        <v>7.2911859713890109E-2</v>
      </c>
      <c r="L15" s="26">
        <f>L16-L14</f>
        <v>341.27999999999975</v>
      </c>
    </row>
    <row r="16" spans="2:12" x14ac:dyDescent="0.25">
      <c r="B16" s="27" t="s">
        <v>20</v>
      </c>
      <c r="C16" s="23"/>
      <c r="D16" s="28">
        <f>D14+D15</f>
        <v>5382.8280000000004</v>
      </c>
      <c r="E16" s="21"/>
      <c r="F16" s="27" t="s">
        <v>20</v>
      </c>
      <c r="G16" s="23"/>
      <c r="H16" s="28">
        <f>H19-H18-H17</f>
        <v>5382.8307000000004</v>
      </c>
      <c r="I16" s="21"/>
      <c r="J16" s="27" t="s">
        <v>20</v>
      </c>
      <c r="K16" s="23"/>
      <c r="L16" s="28">
        <f>L19-L18-L17</f>
        <v>5022</v>
      </c>
    </row>
    <row r="17" spans="2:12" x14ac:dyDescent="0.25">
      <c r="B17" s="30" t="s">
        <v>21</v>
      </c>
      <c r="C17" s="33">
        <v>0.02</v>
      </c>
      <c r="D17" s="32">
        <f>C17*D19</f>
        <v>115.75974193548389</v>
      </c>
      <c r="E17" s="21"/>
      <c r="F17" s="30" t="s">
        <v>21</v>
      </c>
      <c r="G17" s="33">
        <v>0.02</v>
      </c>
      <c r="H17" s="32">
        <f>G17*H19</f>
        <v>115.7598</v>
      </c>
      <c r="I17" s="21"/>
      <c r="J17" s="30" t="s">
        <v>21</v>
      </c>
      <c r="K17" s="33">
        <v>0.02</v>
      </c>
      <c r="L17" s="32">
        <f>K17*L19</f>
        <v>108</v>
      </c>
    </row>
    <row r="18" spans="2:12" x14ac:dyDescent="0.25">
      <c r="B18" s="24" t="s">
        <v>22</v>
      </c>
      <c r="C18" s="25">
        <v>0.05</v>
      </c>
      <c r="D18" s="26">
        <f>C18*D19</f>
        <v>289.39935483870971</v>
      </c>
      <c r="E18" s="21"/>
      <c r="F18" s="24" t="s">
        <v>22</v>
      </c>
      <c r="G18" s="25">
        <v>0.05</v>
      </c>
      <c r="H18" s="26">
        <f>G18*H19</f>
        <v>289.39949999999999</v>
      </c>
      <c r="I18" s="21"/>
      <c r="J18" s="24" t="s">
        <v>22</v>
      </c>
      <c r="K18" s="25">
        <v>0.05</v>
      </c>
      <c r="L18" s="26">
        <f>K18*L19</f>
        <v>270</v>
      </c>
    </row>
    <row r="19" spans="2:12" x14ac:dyDescent="0.25">
      <c r="B19" s="27" t="s">
        <v>23</v>
      </c>
      <c r="C19" s="23"/>
      <c r="D19" s="28">
        <f>D16/(1-C17-C18)</f>
        <v>5787.9870967741945</v>
      </c>
      <c r="E19" s="21"/>
      <c r="F19" s="27" t="s">
        <v>23</v>
      </c>
      <c r="G19" s="23"/>
      <c r="H19" s="28">
        <f>H21-H20</f>
        <v>5787.99</v>
      </c>
      <c r="I19" s="21"/>
      <c r="J19" s="27" t="s">
        <v>23</v>
      </c>
      <c r="K19" s="23"/>
      <c r="L19" s="28">
        <f>L21-L20</f>
        <v>5400</v>
      </c>
    </row>
    <row r="20" spans="2:12" x14ac:dyDescent="0.25">
      <c r="B20" s="24" t="s">
        <v>24</v>
      </c>
      <c r="C20" s="25">
        <v>0.1</v>
      </c>
      <c r="D20" s="26">
        <f>C20*D21</f>
        <v>643.10967741935497</v>
      </c>
      <c r="E20" s="21"/>
      <c r="F20" s="24" t="s">
        <v>24</v>
      </c>
      <c r="G20" s="25">
        <v>0.1</v>
      </c>
      <c r="H20" s="26">
        <f>G20*H21</f>
        <v>643.11000000000013</v>
      </c>
      <c r="I20" s="21"/>
      <c r="J20" s="24" t="s">
        <v>24</v>
      </c>
      <c r="K20" s="25">
        <v>0.1</v>
      </c>
      <c r="L20" s="26">
        <f>K20*L21</f>
        <v>600</v>
      </c>
    </row>
    <row r="21" spans="2:12" x14ac:dyDescent="0.25">
      <c r="B21" s="24" t="s">
        <v>25</v>
      </c>
      <c r="C21" s="29"/>
      <c r="D21" s="37">
        <f>D19/(1-C20)</f>
        <v>6431.0967741935492</v>
      </c>
      <c r="E21" s="21"/>
      <c r="F21" s="24" t="s">
        <v>25</v>
      </c>
      <c r="G21" s="29"/>
      <c r="H21" s="34">
        <v>6431.1</v>
      </c>
      <c r="I21" s="21"/>
      <c r="J21" s="24" t="s">
        <v>25</v>
      </c>
      <c r="K21" s="29"/>
      <c r="L21" s="26">
        <v>6000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5"/>
  <sheetViews>
    <sheetView showGridLines="0" zoomScaleNormal="100" workbookViewId="0">
      <selection activeCell="B3" sqref="B3"/>
    </sheetView>
  </sheetViews>
  <sheetFormatPr baseColWidth="10" defaultRowHeight="15" x14ac:dyDescent="0.25"/>
  <cols>
    <col min="1" max="1" width="8.5703125" style="4" customWidth="1"/>
    <col min="2" max="2" width="29" customWidth="1"/>
    <col min="3" max="8" width="12.28515625" customWidth="1"/>
    <col min="10" max="10" width="11.28515625" customWidth="1"/>
    <col min="11" max="11" width="27.7109375" bestFit="1" customWidth="1"/>
  </cols>
  <sheetData>
    <row r="1" spans="2:13" ht="45" customHeight="1" x14ac:dyDescent="0.7">
      <c r="B1" s="19" t="s">
        <v>47</v>
      </c>
    </row>
    <row r="2" spans="2:13" x14ac:dyDescent="0.25">
      <c r="B2" s="16" t="s">
        <v>28</v>
      </c>
    </row>
    <row r="4" spans="2:13" x14ac:dyDescent="0.25">
      <c r="B4" s="20" t="s">
        <v>35</v>
      </c>
      <c r="C4" s="121" t="s">
        <v>36</v>
      </c>
      <c r="D4" s="121"/>
      <c r="E4" s="121" t="s">
        <v>37</v>
      </c>
      <c r="F4" s="121"/>
      <c r="G4" s="121" t="s">
        <v>37</v>
      </c>
      <c r="H4" s="121"/>
      <c r="I4" s="21"/>
      <c r="J4" s="21"/>
      <c r="K4" s="20" t="s">
        <v>38</v>
      </c>
      <c r="L4" s="121" t="s">
        <v>36</v>
      </c>
      <c r="M4" s="121"/>
    </row>
    <row r="5" spans="2:13" x14ac:dyDescent="0.25">
      <c r="B5" s="22" t="s">
        <v>10</v>
      </c>
      <c r="C5" s="31"/>
      <c r="D5" s="48">
        <v>4500</v>
      </c>
      <c r="E5" s="31"/>
      <c r="F5" s="48">
        <v>4500</v>
      </c>
      <c r="G5" s="31"/>
      <c r="H5" s="48">
        <v>4500</v>
      </c>
      <c r="I5" s="21"/>
      <c r="J5" s="21"/>
      <c r="K5" s="22" t="s">
        <v>10</v>
      </c>
      <c r="L5" s="31"/>
      <c r="M5" s="48">
        <v>4500</v>
      </c>
    </row>
    <row r="6" spans="2:13" x14ac:dyDescent="0.25">
      <c r="B6" s="24" t="s">
        <v>11</v>
      </c>
      <c r="C6" s="25">
        <v>0.2</v>
      </c>
      <c r="D6" s="26">
        <f>D5*C6</f>
        <v>900</v>
      </c>
      <c r="E6" s="49">
        <v>0.25445580864675454</v>
      </c>
      <c r="F6" s="26">
        <f>F5*E6</f>
        <v>1145.0511389103954</v>
      </c>
      <c r="G6" s="49">
        <v>0.15326460481099682</v>
      </c>
      <c r="H6" s="38">
        <f>H5*G6</f>
        <v>689.69072164948568</v>
      </c>
      <c r="I6" s="21"/>
      <c r="J6" s="21"/>
      <c r="K6" s="24" t="s">
        <v>11</v>
      </c>
      <c r="L6" s="25">
        <v>0.2</v>
      </c>
      <c r="M6" s="26">
        <f>M5*L6</f>
        <v>900</v>
      </c>
    </row>
    <row r="7" spans="2:13" x14ac:dyDescent="0.25">
      <c r="B7" s="27" t="s">
        <v>12</v>
      </c>
      <c r="C7" s="23"/>
      <c r="D7" s="28">
        <f>D5-D6</f>
        <v>3600</v>
      </c>
      <c r="E7" s="23"/>
      <c r="F7" s="28">
        <f>F5-F6</f>
        <v>3354.9488610896046</v>
      </c>
      <c r="G7" s="23"/>
      <c r="H7" s="28">
        <f>H5-H6</f>
        <v>3810.3092783505144</v>
      </c>
      <c r="I7" s="21"/>
      <c r="J7" s="21"/>
      <c r="K7" s="27" t="s">
        <v>12</v>
      </c>
      <c r="L7" s="23"/>
      <c r="M7" s="28">
        <f>M5-M6</f>
        <v>3600</v>
      </c>
    </row>
    <row r="8" spans="2:13" x14ac:dyDescent="0.25">
      <c r="B8" s="24" t="s">
        <v>13</v>
      </c>
      <c r="C8" s="25">
        <v>0.03</v>
      </c>
      <c r="D8" s="26">
        <f>C8*D7</f>
        <v>108</v>
      </c>
      <c r="E8" s="25">
        <v>0.03</v>
      </c>
      <c r="F8" s="26">
        <f>E8*F7</f>
        <v>100.64846583268813</v>
      </c>
      <c r="G8" s="25">
        <v>0.03</v>
      </c>
      <c r="H8" s="26">
        <f>G8*H7</f>
        <v>114.30927835051543</v>
      </c>
      <c r="I8" s="21"/>
      <c r="J8" s="21"/>
      <c r="K8" s="24" t="s">
        <v>13</v>
      </c>
      <c r="L8" s="25">
        <v>0.03</v>
      </c>
      <c r="M8" s="26">
        <f>L8*M7</f>
        <v>108</v>
      </c>
    </row>
    <row r="9" spans="2:13" x14ac:dyDescent="0.25">
      <c r="B9" s="27" t="s">
        <v>14</v>
      </c>
      <c r="C9" s="23"/>
      <c r="D9" s="28">
        <f>D7-D8</f>
        <v>3492</v>
      </c>
      <c r="E9" s="23"/>
      <c r="F9" s="28">
        <f>F7-F8</f>
        <v>3254.3003952569165</v>
      </c>
      <c r="G9" s="23"/>
      <c r="H9" s="28">
        <f>H7-H8</f>
        <v>3695.9999999999991</v>
      </c>
      <c r="I9" s="21"/>
      <c r="J9" s="21"/>
      <c r="K9" s="27" t="s">
        <v>14</v>
      </c>
      <c r="L9" s="23"/>
      <c r="M9" s="28">
        <f>M7-M8</f>
        <v>3492</v>
      </c>
    </row>
    <row r="10" spans="2:13" x14ac:dyDescent="0.25">
      <c r="B10" s="24" t="s">
        <v>15</v>
      </c>
      <c r="C10" s="29"/>
      <c r="D10" s="26">
        <v>54</v>
      </c>
      <c r="E10" s="29"/>
      <c r="F10" s="26">
        <v>54</v>
      </c>
      <c r="G10" s="29"/>
      <c r="H10" s="26">
        <v>54</v>
      </c>
      <c r="I10" s="21"/>
      <c r="J10" s="21"/>
      <c r="K10" s="24" t="s">
        <v>15</v>
      </c>
      <c r="L10" s="29"/>
      <c r="M10" s="26">
        <v>54</v>
      </c>
    </row>
    <row r="11" spans="2:13" x14ac:dyDescent="0.25">
      <c r="B11" s="30" t="s">
        <v>16</v>
      </c>
      <c r="C11" s="31"/>
      <c r="D11" s="32">
        <f>D9+D10</f>
        <v>3546</v>
      </c>
      <c r="E11" s="31"/>
      <c r="F11" s="32">
        <f>F9+F10</f>
        <v>3308.3003952569165</v>
      </c>
      <c r="G11" s="31"/>
      <c r="H11" s="32">
        <f>H9+H10</f>
        <v>3749.9999999999991</v>
      </c>
      <c r="I11" s="21"/>
      <c r="J11" s="21"/>
      <c r="K11" s="30" t="s">
        <v>16</v>
      </c>
      <c r="L11" s="31"/>
      <c r="M11" s="32">
        <f>M9+M10</f>
        <v>3546</v>
      </c>
    </row>
    <row r="12" spans="2:13" x14ac:dyDescent="0.25">
      <c r="B12" s="30" t="s">
        <v>17</v>
      </c>
      <c r="C12" s="33">
        <v>0.32</v>
      </c>
      <c r="D12" s="32">
        <f>C12*D11</f>
        <v>1134.72</v>
      </c>
      <c r="E12" s="33">
        <v>0.32</v>
      </c>
      <c r="F12" s="32">
        <f>E12*F11</f>
        <v>1058.6561264822133</v>
      </c>
      <c r="G12" s="39">
        <v>0.32</v>
      </c>
      <c r="H12" s="51">
        <f>G12*H11</f>
        <v>1199.9999999999998</v>
      </c>
      <c r="I12" s="21"/>
      <c r="J12" s="21"/>
      <c r="K12" s="30" t="s">
        <v>17</v>
      </c>
      <c r="L12" s="33">
        <v>0.32</v>
      </c>
      <c r="M12" s="32">
        <f>L12*M11</f>
        <v>1134.72</v>
      </c>
    </row>
    <row r="13" spans="2:13" x14ac:dyDescent="0.25">
      <c r="B13" s="27" t="s">
        <v>18</v>
      </c>
      <c r="C13" s="23"/>
      <c r="D13" s="28">
        <f>D11+D12</f>
        <v>4680.72</v>
      </c>
      <c r="E13" s="23"/>
      <c r="F13" s="28">
        <f>F11+F12</f>
        <v>4366.95652173913</v>
      </c>
      <c r="G13" s="23"/>
      <c r="H13" s="28">
        <f>H11+H12</f>
        <v>4949.9999999999991</v>
      </c>
      <c r="I13" s="21"/>
      <c r="J13" s="21"/>
      <c r="K13" s="27" t="s">
        <v>18</v>
      </c>
      <c r="L13" s="23"/>
      <c r="M13" s="28">
        <f>M11+M12</f>
        <v>4680.72</v>
      </c>
    </row>
    <row r="14" spans="2:13" x14ac:dyDescent="0.25">
      <c r="B14" s="24" t="s">
        <v>19</v>
      </c>
      <c r="C14" s="49">
        <v>7.2911859713890068E-2</v>
      </c>
      <c r="D14" s="26">
        <f>C14*D13</f>
        <v>341.27999999999952</v>
      </c>
      <c r="E14" s="25">
        <v>0.15</v>
      </c>
      <c r="F14" s="26">
        <f>E14*F13</f>
        <v>655.04347826086951</v>
      </c>
      <c r="G14" s="40">
        <v>0.15</v>
      </c>
      <c r="H14" s="26">
        <f>G14*H13</f>
        <v>742.49999999999989</v>
      </c>
      <c r="I14" s="21"/>
      <c r="J14" s="21"/>
      <c r="K14" s="24" t="s">
        <v>19</v>
      </c>
      <c r="L14" s="49">
        <v>7.2911859713890068E-2</v>
      </c>
      <c r="M14" s="26">
        <f>L14*M13</f>
        <v>341.27999999999952</v>
      </c>
    </row>
    <row r="15" spans="2:13" x14ac:dyDescent="0.25">
      <c r="B15" s="27" t="s">
        <v>20</v>
      </c>
      <c r="C15" s="23"/>
      <c r="D15" s="28">
        <f>D13+D14</f>
        <v>5022</v>
      </c>
      <c r="E15" s="23"/>
      <c r="F15" s="28">
        <f>F13+F14</f>
        <v>5022</v>
      </c>
      <c r="G15" s="23"/>
      <c r="H15" s="28">
        <f>H13+H14</f>
        <v>5692.4999999999991</v>
      </c>
      <c r="I15" s="21"/>
      <c r="J15" s="21"/>
      <c r="K15" s="27" t="s">
        <v>20</v>
      </c>
      <c r="L15" s="23"/>
      <c r="M15" s="28">
        <f>M13+M14</f>
        <v>5022</v>
      </c>
    </row>
    <row r="16" spans="2:13" x14ac:dyDescent="0.25">
      <c r="B16" s="30" t="s">
        <v>21</v>
      </c>
      <c r="C16" s="33">
        <v>0.02</v>
      </c>
      <c r="D16" s="32">
        <f>C16*D18</f>
        <v>108</v>
      </c>
      <c r="E16" s="33">
        <v>0.02</v>
      </c>
      <c r="F16" s="32">
        <f>E16*F18</f>
        <v>108</v>
      </c>
      <c r="G16" s="33">
        <v>0.02</v>
      </c>
      <c r="H16" s="32">
        <f>G16*H18</f>
        <v>122.41935483870967</v>
      </c>
      <c r="I16" s="21"/>
      <c r="J16" s="21"/>
      <c r="K16" s="30" t="s">
        <v>21</v>
      </c>
      <c r="L16" s="33">
        <v>0.02</v>
      </c>
      <c r="M16" s="32">
        <f>L16*M18</f>
        <v>108</v>
      </c>
    </row>
    <row r="17" spans="2:13" x14ac:dyDescent="0.25">
      <c r="B17" s="24" t="s">
        <v>22</v>
      </c>
      <c r="C17" s="25">
        <v>0.05</v>
      </c>
      <c r="D17" s="26">
        <f>D18*C17</f>
        <v>270</v>
      </c>
      <c r="E17" s="25">
        <v>0.05</v>
      </c>
      <c r="F17" s="26">
        <f>F18*E17</f>
        <v>270</v>
      </c>
      <c r="G17" s="25">
        <v>0.05</v>
      </c>
      <c r="H17" s="26">
        <f>H18*G17</f>
        <v>306.04838709677415</v>
      </c>
      <c r="I17" s="21"/>
      <c r="J17" s="21"/>
      <c r="K17" s="24" t="s">
        <v>22</v>
      </c>
      <c r="L17" s="25">
        <v>0.05</v>
      </c>
      <c r="M17" s="26">
        <f>M18*L17</f>
        <v>270</v>
      </c>
    </row>
    <row r="18" spans="2:13" x14ac:dyDescent="0.25">
      <c r="B18" s="27" t="s">
        <v>23</v>
      </c>
      <c r="C18" s="23"/>
      <c r="D18" s="28">
        <f>D15/(1-C16-C17)</f>
        <v>5400</v>
      </c>
      <c r="E18" s="23"/>
      <c r="F18" s="28">
        <f>F15/(1-E16-E17)</f>
        <v>5400</v>
      </c>
      <c r="G18" s="23"/>
      <c r="H18" s="28">
        <f>H15/(1-G16-G17)</f>
        <v>6120.967741935483</v>
      </c>
      <c r="I18" s="21"/>
      <c r="J18" s="21"/>
      <c r="K18" s="27" t="s">
        <v>23</v>
      </c>
      <c r="L18" s="23"/>
      <c r="M18" s="28">
        <f>M15/(1-L16-L17)</f>
        <v>5400</v>
      </c>
    </row>
    <row r="19" spans="2:13" x14ac:dyDescent="0.25">
      <c r="B19" s="24" t="s">
        <v>24</v>
      </c>
      <c r="C19" s="25">
        <v>0.1</v>
      </c>
      <c r="D19" s="26">
        <f>D20*C19</f>
        <v>600</v>
      </c>
      <c r="E19" s="25">
        <v>0.1</v>
      </c>
      <c r="F19" s="38">
        <f>F20*E19</f>
        <v>600</v>
      </c>
      <c r="G19" s="25">
        <v>0.1</v>
      </c>
      <c r="H19" s="26">
        <f>H20*G19</f>
        <v>680.10752688172033</v>
      </c>
      <c r="I19" s="21"/>
      <c r="J19" s="21"/>
      <c r="K19" s="24" t="s">
        <v>24</v>
      </c>
      <c r="L19" s="25">
        <v>0.1</v>
      </c>
      <c r="M19" s="26">
        <f>M20*L19</f>
        <v>600</v>
      </c>
    </row>
    <row r="20" spans="2:13" x14ac:dyDescent="0.25">
      <c r="B20" s="24" t="s">
        <v>25</v>
      </c>
      <c r="C20" s="29"/>
      <c r="D20" s="37">
        <f>D18/(1-C19)</f>
        <v>6000</v>
      </c>
      <c r="E20" s="29"/>
      <c r="F20" s="37">
        <f>F18/(1-E19)</f>
        <v>6000</v>
      </c>
      <c r="G20" s="29"/>
      <c r="H20" s="38">
        <f>H18/(1-G19)</f>
        <v>6801.0752688172033</v>
      </c>
      <c r="I20" s="21"/>
      <c r="J20" s="21"/>
      <c r="K20" s="24" t="s">
        <v>25</v>
      </c>
      <c r="L20" s="29"/>
      <c r="M20" s="38">
        <f>M18/(1-L19)</f>
        <v>6000</v>
      </c>
    </row>
    <row r="21" spans="2:13" x14ac:dyDescent="0.25">
      <c r="B21" s="21"/>
      <c r="C21" s="21"/>
      <c r="D21" s="21"/>
      <c r="E21" s="21"/>
      <c r="F21" s="21"/>
      <c r="G21" s="21"/>
      <c r="H21" s="21"/>
      <c r="I21" s="21"/>
      <c r="J21" s="21"/>
      <c r="K21" s="41" t="s">
        <v>39</v>
      </c>
      <c r="L21" s="41"/>
      <c r="M21" s="38">
        <v>6000</v>
      </c>
    </row>
    <row r="22" spans="2:13" x14ac:dyDescent="0.25">
      <c r="B22" s="21"/>
      <c r="C22" s="21"/>
      <c r="D22" s="21"/>
      <c r="E22" s="21"/>
      <c r="F22" s="21"/>
      <c r="G22" s="21"/>
      <c r="H22" s="21"/>
      <c r="I22" s="21"/>
      <c r="J22" s="21"/>
      <c r="K22" s="41" t="s">
        <v>40</v>
      </c>
      <c r="L22" s="41"/>
      <c r="M22" s="37">
        <f>M20-M21</f>
        <v>0</v>
      </c>
    </row>
    <row r="23" spans="2:13" x14ac:dyDescent="0.25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</row>
    <row r="24" spans="2:13" x14ac:dyDescent="0.25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2:13" x14ac:dyDescent="0.25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2:13" x14ac:dyDescent="0.25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2:13" x14ac:dyDescent="0.25">
      <c r="B27" s="21"/>
      <c r="C27" s="21"/>
      <c r="D27" s="21"/>
      <c r="E27" s="42"/>
      <c r="F27" s="42"/>
      <c r="G27" s="42"/>
      <c r="H27" s="21"/>
      <c r="I27" s="21"/>
      <c r="J27" s="21"/>
      <c r="K27" s="21"/>
      <c r="L27" s="21"/>
      <c r="M27" s="21"/>
    </row>
    <row r="28" spans="2:13" x14ac:dyDescent="0.25">
      <c r="B28" s="47" t="s">
        <v>41</v>
      </c>
      <c r="C28" s="21"/>
      <c r="D28" s="21"/>
      <c r="E28" s="42"/>
      <c r="F28" s="43"/>
      <c r="G28" s="44"/>
      <c r="H28" s="21"/>
      <c r="I28" s="21"/>
      <c r="J28" s="21"/>
      <c r="K28" s="21"/>
      <c r="L28" s="21"/>
      <c r="M28" s="21"/>
    </row>
    <row r="29" spans="2:13" x14ac:dyDescent="0.25">
      <c r="B29" s="52" t="s">
        <v>42</v>
      </c>
      <c r="C29" s="21"/>
      <c r="D29" s="21"/>
      <c r="E29" s="42"/>
      <c r="F29" s="45"/>
      <c r="G29" s="45"/>
      <c r="H29" s="21"/>
      <c r="I29" s="21"/>
      <c r="J29" s="21"/>
      <c r="K29" s="21"/>
      <c r="L29" s="21"/>
      <c r="M29" s="21"/>
    </row>
    <row r="30" spans="2:13" x14ac:dyDescent="0.25">
      <c r="B30" s="50" t="s">
        <v>43</v>
      </c>
      <c r="C30" s="21"/>
      <c r="D30" s="21"/>
      <c r="E30" s="46"/>
      <c r="F30" s="45"/>
      <c r="G30" s="45"/>
      <c r="H30" s="21"/>
      <c r="I30" s="21"/>
      <c r="J30" s="21"/>
      <c r="K30" s="21"/>
      <c r="L30" s="21"/>
      <c r="M30" s="21"/>
    </row>
    <row r="31" spans="2:13" x14ac:dyDescent="0.25">
      <c r="B31" s="21"/>
      <c r="C31" s="21"/>
      <c r="D31" s="21"/>
      <c r="E31" s="46"/>
      <c r="F31" s="45"/>
      <c r="G31" s="45"/>
      <c r="H31" s="21"/>
      <c r="I31" s="21"/>
      <c r="J31" s="21"/>
      <c r="K31" s="21"/>
      <c r="L31" s="21"/>
      <c r="M31" s="21"/>
    </row>
    <row r="32" spans="2:13" x14ac:dyDescent="0.25">
      <c r="B32" s="21" t="s">
        <v>44</v>
      </c>
      <c r="C32" s="21"/>
      <c r="D32" s="21"/>
      <c r="E32" s="46"/>
      <c r="F32" s="45"/>
      <c r="G32" s="45"/>
      <c r="H32" s="21"/>
      <c r="I32" s="21"/>
      <c r="J32" s="21"/>
      <c r="K32" s="21"/>
      <c r="L32" s="21"/>
      <c r="M32" s="21"/>
    </row>
    <row r="33" spans="2:13" x14ac:dyDescent="0.25">
      <c r="B33" s="21" t="s">
        <v>45</v>
      </c>
      <c r="C33" s="21"/>
      <c r="D33" s="21"/>
      <c r="E33" s="46"/>
      <c r="F33" s="45"/>
      <c r="G33" s="45"/>
      <c r="H33" s="21"/>
      <c r="I33" s="21"/>
      <c r="J33" s="21"/>
      <c r="K33" s="21"/>
      <c r="L33" s="21"/>
      <c r="M33" s="21"/>
    </row>
    <row r="34" spans="2:13" x14ac:dyDescent="0.25">
      <c r="B34" s="21"/>
      <c r="C34" s="21"/>
      <c r="D34" s="21"/>
      <c r="E34" s="46"/>
      <c r="F34" s="45"/>
      <c r="G34" s="45"/>
      <c r="H34" s="21"/>
      <c r="I34" s="21"/>
      <c r="J34" s="21"/>
      <c r="K34" s="21"/>
      <c r="L34" s="21"/>
      <c r="M34" s="21"/>
    </row>
    <row r="35" spans="2:13" x14ac:dyDescent="0.25">
      <c r="B35" s="21" t="s">
        <v>46</v>
      </c>
      <c r="C35" s="21"/>
      <c r="D35" s="21"/>
      <c r="E35" s="46"/>
      <c r="F35" s="45"/>
      <c r="G35" s="45"/>
      <c r="H35" s="21"/>
      <c r="I35" s="21"/>
      <c r="J35" s="21"/>
      <c r="K35" s="21"/>
      <c r="L35" s="21"/>
      <c r="M35" s="21"/>
    </row>
  </sheetData>
  <mergeCells count="4">
    <mergeCell ref="C4:D4"/>
    <mergeCell ref="E4:F4"/>
    <mergeCell ref="G4:H4"/>
    <mergeCell ref="L4:M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22"/>
  <sheetViews>
    <sheetView showGridLines="0" zoomScaleNormal="100" workbookViewId="0">
      <selection activeCell="B3" sqref="B3"/>
    </sheetView>
  </sheetViews>
  <sheetFormatPr baseColWidth="10" defaultRowHeight="15" x14ac:dyDescent="0.25"/>
  <cols>
    <col min="1" max="1" width="8.5703125" style="4" customWidth="1"/>
    <col min="2" max="2" width="29" customWidth="1"/>
    <col min="6" max="6" width="27.7109375" bestFit="1" customWidth="1"/>
    <col min="10" max="10" width="27.7109375" bestFit="1" customWidth="1"/>
  </cols>
  <sheetData>
    <row r="1" spans="2:9" ht="45" customHeight="1" x14ac:dyDescent="0.7">
      <c r="B1" s="19" t="s">
        <v>48</v>
      </c>
    </row>
    <row r="2" spans="2:9" x14ac:dyDescent="0.25">
      <c r="B2" s="16" t="s">
        <v>78</v>
      </c>
    </row>
    <row r="4" spans="2:9" x14ac:dyDescent="0.25">
      <c r="B4" s="20" t="s">
        <v>7</v>
      </c>
      <c r="C4" s="21"/>
      <c r="D4" s="21"/>
      <c r="E4" s="21"/>
      <c r="F4" s="20" t="s">
        <v>49</v>
      </c>
      <c r="G4" s="21"/>
      <c r="H4" s="21"/>
      <c r="I4" s="21"/>
    </row>
    <row r="5" spans="2:9" x14ac:dyDescent="0.25">
      <c r="B5" s="22" t="s">
        <v>10</v>
      </c>
      <c r="C5" s="23"/>
      <c r="D5" s="34">
        <v>4500</v>
      </c>
      <c r="E5" s="21"/>
      <c r="F5" s="20" t="s">
        <v>50</v>
      </c>
      <c r="G5" s="21"/>
      <c r="H5" s="21"/>
      <c r="I5" s="21"/>
    </row>
    <row r="6" spans="2:9" x14ac:dyDescent="0.25">
      <c r="B6" s="24" t="s">
        <v>11</v>
      </c>
      <c r="C6" s="25">
        <v>0.2</v>
      </c>
      <c r="D6" s="26">
        <f>C6*D5</f>
        <v>900</v>
      </c>
      <c r="E6" s="21"/>
      <c r="F6" s="53"/>
      <c r="G6" s="54"/>
      <c r="H6" s="55"/>
      <c r="I6" s="21"/>
    </row>
    <row r="7" spans="2:9" x14ac:dyDescent="0.25">
      <c r="B7" s="27" t="s">
        <v>12</v>
      </c>
      <c r="C7" s="23"/>
      <c r="D7" s="28">
        <f>D5-D6</f>
        <v>3600</v>
      </c>
      <c r="E7" s="21"/>
      <c r="F7" s="56">
        <v>4000</v>
      </c>
      <c r="G7" s="57"/>
      <c r="H7" s="58"/>
      <c r="I7" s="21"/>
    </row>
    <row r="8" spans="2:9" x14ac:dyDescent="0.25">
      <c r="B8" s="24" t="s">
        <v>13</v>
      </c>
      <c r="C8" s="25">
        <v>0.03</v>
      </c>
      <c r="D8" s="26">
        <f>C8*D7</f>
        <v>108</v>
      </c>
      <c r="E8" s="21"/>
      <c r="F8" s="56">
        <v>4250</v>
      </c>
      <c r="G8" s="57"/>
      <c r="H8" s="58"/>
      <c r="I8" s="21"/>
    </row>
    <row r="9" spans="2:9" x14ac:dyDescent="0.25">
      <c r="B9" s="27" t="s">
        <v>14</v>
      </c>
      <c r="C9" s="23"/>
      <c r="D9" s="28">
        <f>D7-D8</f>
        <v>3492</v>
      </c>
      <c r="E9" s="21"/>
      <c r="F9" s="56">
        <v>4500</v>
      </c>
      <c r="G9" s="57"/>
      <c r="H9" s="58"/>
      <c r="I9" s="21"/>
    </row>
    <row r="10" spans="2:9" x14ac:dyDescent="0.25">
      <c r="B10" s="24" t="s">
        <v>15</v>
      </c>
      <c r="C10" s="29"/>
      <c r="D10" s="26">
        <v>54</v>
      </c>
      <c r="E10" s="21"/>
      <c r="F10" s="56">
        <v>4750</v>
      </c>
      <c r="G10" s="57"/>
      <c r="H10" s="58"/>
      <c r="I10" s="21"/>
    </row>
    <row r="11" spans="2:9" x14ac:dyDescent="0.25">
      <c r="B11" s="30" t="s">
        <v>16</v>
      </c>
      <c r="C11" s="31"/>
      <c r="D11" s="32">
        <f>D9+D10</f>
        <v>3546</v>
      </c>
      <c r="E11" s="21"/>
      <c r="F11" s="59">
        <v>5000</v>
      </c>
      <c r="G11" s="60"/>
      <c r="H11" s="61"/>
      <c r="I11" s="21"/>
    </row>
    <row r="12" spans="2:9" x14ac:dyDescent="0.25">
      <c r="B12" s="30" t="s">
        <v>17</v>
      </c>
      <c r="C12" s="33">
        <v>0.32</v>
      </c>
      <c r="D12" s="32">
        <f>C12*D11</f>
        <v>1134.72</v>
      </c>
      <c r="E12" s="21"/>
      <c r="F12" s="21"/>
      <c r="G12" s="21"/>
      <c r="H12" s="21"/>
      <c r="I12" s="21"/>
    </row>
    <row r="13" spans="2:9" x14ac:dyDescent="0.25">
      <c r="B13" s="27" t="s">
        <v>18</v>
      </c>
      <c r="C13" s="23"/>
      <c r="D13" s="28">
        <f>D11+D12</f>
        <v>4680.72</v>
      </c>
      <c r="E13" s="21"/>
      <c r="F13" s="21"/>
      <c r="G13" s="21"/>
      <c r="H13" s="21"/>
      <c r="I13" s="21"/>
    </row>
    <row r="14" spans="2:9" x14ac:dyDescent="0.25">
      <c r="B14" s="24" t="s">
        <v>19</v>
      </c>
      <c r="C14" s="25">
        <v>0.15</v>
      </c>
      <c r="D14" s="26">
        <f>C14*D13</f>
        <v>702.10800000000006</v>
      </c>
      <c r="E14" s="21"/>
      <c r="F14" s="21"/>
      <c r="G14" s="21"/>
      <c r="H14" s="21"/>
      <c r="I14" s="21"/>
    </row>
    <row r="15" spans="2:9" x14ac:dyDescent="0.25">
      <c r="B15" s="27" t="s">
        <v>20</v>
      </c>
      <c r="C15" s="23"/>
      <c r="D15" s="28">
        <f>D13+D14</f>
        <v>5382.8280000000004</v>
      </c>
      <c r="E15" s="21"/>
      <c r="F15" s="20" t="s">
        <v>51</v>
      </c>
      <c r="G15" s="21"/>
      <c r="H15" s="21"/>
      <c r="I15" s="21"/>
    </row>
    <row r="16" spans="2:9" x14ac:dyDescent="0.25">
      <c r="B16" s="30" t="s">
        <v>21</v>
      </c>
      <c r="C16" s="33">
        <v>0.02</v>
      </c>
      <c r="D16" s="32">
        <f>C16*D18</f>
        <v>115.75974193548389</v>
      </c>
      <c r="E16" s="21"/>
      <c r="F16" s="20" t="s">
        <v>52</v>
      </c>
      <c r="G16" s="21"/>
      <c r="H16" s="21"/>
      <c r="I16" s="21"/>
    </row>
    <row r="17" spans="2:9" x14ac:dyDescent="0.25">
      <c r="B17" s="24" t="s">
        <v>22</v>
      </c>
      <c r="C17" s="25">
        <v>0.05</v>
      </c>
      <c r="D17" s="26">
        <f>C17*D18</f>
        <v>289.39935483870971</v>
      </c>
      <c r="E17" s="21"/>
      <c r="F17" s="62"/>
      <c r="G17" s="63">
        <v>0.125</v>
      </c>
      <c r="H17" s="64">
        <v>0.15</v>
      </c>
      <c r="I17" s="65">
        <v>0.17499999999999999</v>
      </c>
    </row>
    <row r="18" spans="2:9" x14ac:dyDescent="0.25">
      <c r="B18" s="27" t="s">
        <v>23</v>
      </c>
      <c r="C18" s="23"/>
      <c r="D18" s="28">
        <f>D15/(1-C16-C17)</f>
        <v>5787.9870967741945</v>
      </c>
      <c r="E18" s="21"/>
      <c r="F18" s="66">
        <v>4000</v>
      </c>
      <c r="G18" s="67"/>
      <c r="H18" s="67"/>
      <c r="I18" s="68"/>
    </row>
    <row r="19" spans="2:9" x14ac:dyDescent="0.25">
      <c r="B19" s="24" t="s">
        <v>24</v>
      </c>
      <c r="C19" s="25">
        <v>0.1</v>
      </c>
      <c r="D19" s="26">
        <f>C19*D20</f>
        <v>643.10967741935497</v>
      </c>
      <c r="E19" s="21"/>
      <c r="F19" s="56">
        <v>4250</v>
      </c>
      <c r="G19" s="57"/>
      <c r="H19" s="57"/>
      <c r="I19" s="58"/>
    </row>
    <row r="20" spans="2:9" x14ac:dyDescent="0.25">
      <c r="B20" s="24" t="s">
        <v>25</v>
      </c>
      <c r="C20" s="29"/>
      <c r="D20" s="37">
        <f>D18/(1-C19)</f>
        <v>6431.0967741935492</v>
      </c>
      <c r="E20" s="21"/>
      <c r="F20" s="56">
        <v>4500</v>
      </c>
      <c r="G20" s="57"/>
      <c r="H20" s="57"/>
      <c r="I20" s="58"/>
    </row>
    <row r="21" spans="2:9" x14ac:dyDescent="0.25">
      <c r="B21" s="21"/>
      <c r="C21" s="21"/>
      <c r="D21" s="21"/>
      <c r="E21" s="21"/>
      <c r="F21" s="56">
        <v>4750</v>
      </c>
      <c r="G21" s="57"/>
      <c r="H21" s="57"/>
      <c r="I21" s="58"/>
    </row>
    <row r="22" spans="2:9" x14ac:dyDescent="0.25">
      <c r="B22" s="21"/>
      <c r="C22" s="21"/>
      <c r="D22" s="21"/>
      <c r="E22" s="21"/>
      <c r="F22" s="59">
        <v>5000</v>
      </c>
      <c r="G22" s="60"/>
      <c r="H22" s="60"/>
      <c r="I22" s="6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2"/>
  <sheetViews>
    <sheetView showGridLines="0" zoomScaleNormal="100" workbookViewId="0">
      <selection activeCell="B3" sqref="B3"/>
    </sheetView>
  </sheetViews>
  <sheetFormatPr baseColWidth="10" defaultRowHeight="15" x14ac:dyDescent="0.25"/>
  <cols>
    <col min="1" max="1" width="8.5703125" style="4" customWidth="1"/>
    <col min="2" max="2" width="29" customWidth="1"/>
    <col min="6" max="6" width="14.140625" customWidth="1"/>
    <col min="10" max="10" width="27.7109375" bestFit="1" customWidth="1"/>
  </cols>
  <sheetData>
    <row r="1" spans="2:9" ht="45" customHeight="1" x14ac:dyDescent="0.7">
      <c r="B1" s="19" t="s">
        <v>48</v>
      </c>
    </row>
    <row r="2" spans="2:9" x14ac:dyDescent="0.25">
      <c r="B2" s="16" t="s">
        <v>79</v>
      </c>
    </row>
    <row r="4" spans="2:9" x14ac:dyDescent="0.25">
      <c r="B4" s="20" t="s">
        <v>7</v>
      </c>
      <c r="C4" s="21"/>
      <c r="D4" s="21"/>
      <c r="E4" s="21"/>
      <c r="F4" s="20" t="s">
        <v>53</v>
      </c>
      <c r="G4" s="21"/>
      <c r="H4" s="21"/>
      <c r="I4" s="21"/>
    </row>
    <row r="5" spans="2:9" x14ac:dyDescent="0.25">
      <c r="B5" s="22" t="s">
        <v>10</v>
      </c>
      <c r="C5" s="23"/>
      <c r="D5" s="34">
        <v>4500</v>
      </c>
      <c r="E5" s="21"/>
      <c r="F5" s="20" t="s">
        <v>54</v>
      </c>
      <c r="G5" s="21"/>
      <c r="H5" s="21"/>
      <c r="I5" s="21"/>
    </row>
    <row r="6" spans="2:9" x14ac:dyDescent="0.25">
      <c r="B6" s="24" t="s">
        <v>11</v>
      </c>
      <c r="C6" s="25">
        <v>0.2</v>
      </c>
      <c r="D6" s="26">
        <f>C6*D5</f>
        <v>900</v>
      </c>
      <c r="E6" s="21"/>
      <c r="F6" s="53"/>
      <c r="G6" s="80">
        <f>D20</f>
        <v>6431.0967741935492</v>
      </c>
      <c r="H6" s="81">
        <f>D17</f>
        <v>289.39935483870971</v>
      </c>
      <c r="I6" s="21"/>
    </row>
    <row r="7" spans="2:9" x14ac:dyDescent="0.25">
      <c r="B7" s="27" t="s">
        <v>12</v>
      </c>
      <c r="C7" s="23"/>
      <c r="D7" s="28">
        <f>D5-D6</f>
        <v>3600</v>
      </c>
      <c r="E7" s="21"/>
      <c r="F7" s="56">
        <v>4000</v>
      </c>
      <c r="G7" s="69">
        <v>5727.4121863799282</v>
      </c>
      <c r="H7" s="70">
        <v>257.73354838709679</v>
      </c>
      <c r="I7" s="21"/>
    </row>
    <row r="8" spans="2:9" x14ac:dyDescent="0.25">
      <c r="B8" s="24" t="s">
        <v>13</v>
      </c>
      <c r="C8" s="25">
        <v>0.03</v>
      </c>
      <c r="D8" s="26">
        <f>C8*D7</f>
        <v>108</v>
      </c>
      <c r="E8" s="21"/>
      <c r="F8" s="56">
        <v>4250</v>
      </c>
      <c r="G8" s="69">
        <v>6079.2544802867387</v>
      </c>
      <c r="H8" s="70">
        <v>273.56645161290328</v>
      </c>
      <c r="I8" s="21"/>
    </row>
    <row r="9" spans="2:9" x14ac:dyDescent="0.25">
      <c r="B9" s="27" t="s">
        <v>14</v>
      </c>
      <c r="C9" s="23"/>
      <c r="D9" s="28">
        <f>D7-D8</f>
        <v>3492</v>
      </c>
      <c r="E9" s="21"/>
      <c r="F9" s="56">
        <v>4500</v>
      </c>
      <c r="G9" s="78">
        <v>6431.0967741935492</v>
      </c>
      <c r="H9" s="79">
        <v>289.39935483870971</v>
      </c>
      <c r="I9" s="21"/>
    </row>
    <row r="10" spans="2:9" x14ac:dyDescent="0.25">
      <c r="B10" s="24" t="s">
        <v>15</v>
      </c>
      <c r="C10" s="29"/>
      <c r="D10" s="26">
        <v>54</v>
      </c>
      <c r="E10" s="21"/>
      <c r="F10" s="56">
        <v>4750</v>
      </c>
      <c r="G10" s="69">
        <v>6782.9390681003588</v>
      </c>
      <c r="H10" s="70">
        <v>305.23225806451615</v>
      </c>
      <c r="I10" s="21"/>
    </row>
    <row r="11" spans="2:9" x14ac:dyDescent="0.25">
      <c r="B11" s="30" t="s">
        <v>16</v>
      </c>
      <c r="C11" s="31"/>
      <c r="D11" s="32">
        <f>D9+D10</f>
        <v>3546</v>
      </c>
      <c r="E11" s="21"/>
      <c r="F11" s="59">
        <v>5000</v>
      </c>
      <c r="G11" s="71">
        <v>7134.7813620071693</v>
      </c>
      <c r="H11" s="72">
        <v>321.06516129032264</v>
      </c>
      <c r="I11" s="21"/>
    </row>
    <row r="12" spans="2:9" x14ac:dyDescent="0.25">
      <c r="B12" s="30" t="s">
        <v>17</v>
      </c>
      <c r="C12" s="33">
        <v>0.32</v>
      </c>
      <c r="D12" s="32">
        <f>C12*D11</f>
        <v>1134.72</v>
      </c>
      <c r="E12" s="21"/>
      <c r="F12" s="21"/>
      <c r="G12" s="21"/>
      <c r="H12" s="21"/>
      <c r="I12" s="21"/>
    </row>
    <row r="13" spans="2:9" x14ac:dyDescent="0.25">
      <c r="B13" s="27" t="s">
        <v>18</v>
      </c>
      <c r="C13" s="23"/>
      <c r="D13" s="28">
        <f>D11+D12</f>
        <v>4680.72</v>
      </c>
      <c r="E13" s="21"/>
      <c r="F13" s="21"/>
      <c r="G13" s="21"/>
      <c r="H13" s="21"/>
      <c r="I13" s="21"/>
    </row>
    <row r="14" spans="2:9" x14ac:dyDescent="0.25">
      <c r="B14" s="24" t="s">
        <v>19</v>
      </c>
      <c r="C14" s="25">
        <v>0.15</v>
      </c>
      <c r="D14" s="26">
        <f>C14*D13</f>
        <v>702.10800000000006</v>
      </c>
      <c r="E14" s="21"/>
      <c r="F14" s="21"/>
      <c r="G14" s="21"/>
      <c r="H14" s="21"/>
      <c r="I14" s="21"/>
    </row>
    <row r="15" spans="2:9" x14ac:dyDescent="0.25">
      <c r="B15" s="27" t="s">
        <v>20</v>
      </c>
      <c r="C15" s="23"/>
      <c r="D15" s="78">
        <f>D13+D14</f>
        <v>5382.8280000000004</v>
      </c>
      <c r="E15" s="21"/>
      <c r="F15" s="20" t="s">
        <v>55</v>
      </c>
      <c r="G15" s="21"/>
      <c r="H15" s="21"/>
      <c r="I15" s="21"/>
    </row>
    <row r="16" spans="2:9" x14ac:dyDescent="0.25">
      <c r="B16" s="30" t="s">
        <v>21</v>
      </c>
      <c r="C16" s="33">
        <v>0.02</v>
      </c>
      <c r="D16" s="32">
        <f>C16*D18</f>
        <v>115.75974193548389</v>
      </c>
      <c r="E16" s="21"/>
      <c r="F16" s="20" t="s">
        <v>56</v>
      </c>
      <c r="G16" s="21"/>
      <c r="H16" s="21"/>
      <c r="I16" s="21"/>
    </row>
    <row r="17" spans="2:9" x14ac:dyDescent="0.25">
      <c r="B17" s="24" t="s">
        <v>22</v>
      </c>
      <c r="C17" s="25">
        <v>0.05</v>
      </c>
      <c r="D17" s="79">
        <f>C17*D18</f>
        <v>289.39935483870971</v>
      </c>
      <c r="E17" s="21"/>
      <c r="F17" s="82">
        <f>D15</f>
        <v>5382.8280000000004</v>
      </c>
      <c r="G17" s="63">
        <v>0.125</v>
      </c>
      <c r="H17" s="64">
        <v>0.15</v>
      </c>
      <c r="I17" s="65">
        <v>0.17499999999999999</v>
      </c>
    </row>
    <row r="18" spans="2:9" x14ac:dyDescent="0.25">
      <c r="B18" s="27" t="s">
        <v>23</v>
      </c>
      <c r="C18" s="23"/>
      <c r="D18" s="28">
        <f>D15/(1-C16-C17)</f>
        <v>5787.9870967741945</v>
      </c>
      <c r="E18" s="21"/>
      <c r="F18" s="73">
        <v>4000</v>
      </c>
      <c r="G18" s="74">
        <v>4689.63</v>
      </c>
      <c r="H18" s="74">
        <v>4793.8440000000001</v>
      </c>
      <c r="I18" s="75">
        <v>4898.0580000000009</v>
      </c>
    </row>
    <row r="19" spans="2:9" x14ac:dyDescent="0.25">
      <c r="B19" s="24" t="s">
        <v>24</v>
      </c>
      <c r="C19" s="25">
        <v>0.1</v>
      </c>
      <c r="D19" s="26">
        <f>C19*D20</f>
        <v>643.10967741935497</v>
      </c>
      <c r="E19" s="21"/>
      <c r="F19" s="76">
        <v>4250</v>
      </c>
      <c r="G19" s="69">
        <v>4977.72</v>
      </c>
      <c r="H19" s="69">
        <v>5088.3360000000002</v>
      </c>
      <c r="I19" s="70">
        <v>5198.9520000000002</v>
      </c>
    </row>
    <row r="20" spans="2:9" x14ac:dyDescent="0.25">
      <c r="B20" s="24" t="s">
        <v>25</v>
      </c>
      <c r="C20" s="29"/>
      <c r="D20" s="78">
        <f>D18/(1-C19)</f>
        <v>6431.0967741935492</v>
      </c>
      <c r="E20" s="21"/>
      <c r="F20" s="76">
        <v>4500</v>
      </c>
      <c r="G20" s="69">
        <v>5265.81</v>
      </c>
      <c r="H20" s="78">
        <v>5382.8280000000004</v>
      </c>
      <c r="I20" s="70">
        <v>5499.8460000000005</v>
      </c>
    </row>
    <row r="21" spans="2:9" x14ac:dyDescent="0.25">
      <c r="B21" s="21"/>
      <c r="C21" s="21"/>
      <c r="D21" s="21"/>
      <c r="E21" s="21"/>
      <c r="F21" s="76">
        <v>4750</v>
      </c>
      <c r="G21" s="69">
        <v>5553.9000000000005</v>
      </c>
      <c r="H21" s="69">
        <v>5677.32</v>
      </c>
      <c r="I21" s="70">
        <v>5800.74</v>
      </c>
    </row>
    <row r="22" spans="2:9" x14ac:dyDescent="0.25">
      <c r="B22" s="21"/>
      <c r="C22" s="21"/>
      <c r="D22" s="21"/>
      <c r="E22" s="21"/>
      <c r="F22" s="77">
        <v>5000</v>
      </c>
      <c r="G22" s="71">
        <v>5841.99</v>
      </c>
      <c r="H22" s="71">
        <v>5971.8119999999999</v>
      </c>
      <c r="I22" s="72">
        <v>6101.634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outlinePr summaryBelow="0"/>
  </sheetPr>
  <dimension ref="B1:F13"/>
  <sheetViews>
    <sheetView showGridLines="0" workbookViewId="0"/>
  </sheetViews>
  <sheetFormatPr baseColWidth="10" defaultRowHeight="15" outlineLevelRow="1" outlineLevelCol="1" x14ac:dyDescent="0.25"/>
  <cols>
    <col min="3" max="3" width="24.42578125" bestFit="1" customWidth="1"/>
    <col min="4" max="6" width="12.85546875" bestFit="1" customWidth="1" outlineLevel="1"/>
  </cols>
  <sheetData>
    <row r="1" spans="2:6" ht="15.75" thickBot="1" x14ac:dyDescent="0.3"/>
    <row r="2" spans="2:6" ht="15.75" x14ac:dyDescent="0.25">
      <c r="B2" s="110" t="s">
        <v>71</v>
      </c>
      <c r="C2" s="110"/>
      <c r="D2" s="115"/>
      <c r="E2" s="115"/>
      <c r="F2" s="115"/>
    </row>
    <row r="3" spans="2:6" ht="15.75" collapsed="1" x14ac:dyDescent="0.25">
      <c r="B3" s="109"/>
      <c r="C3" s="109"/>
      <c r="D3" s="116" t="s">
        <v>73</v>
      </c>
      <c r="E3" s="116" t="s">
        <v>67</v>
      </c>
      <c r="F3" s="116" t="s">
        <v>69</v>
      </c>
    </row>
    <row r="4" spans="2:6" ht="90" hidden="1" outlineLevel="1" x14ac:dyDescent="0.25">
      <c r="B4" s="112"/>
      <c r="C4" s="112"/>
      <c r="D4" s="105"/>
      <c r="E4" s="118" t="s">
        <v>68</v>
      </c>
      <c r="F4" s="118" t="s">
        <v>70</v>
      </c>
    </row>
    <row r="5" spans="2:6" x14ac:dyDescent="0.25">
      <c r="B5" s="113" t="s">
        <v>72</v>
      </c>
      <c r="C5" s="113"/>
      <c r="D5" s="111"/>
      <c r="E5" s="111"/>
      <c r="F5" s="111"/>
    </row>
    <row r="6" spans="2:6" outlineLevel="1" x14ac:dyDescent="0.25">
      <c r="B6" s="112"/>
      <c r="C6" s="112" t="s">
        <v>64</v>
      </c>
      <c r="D6" s="106">
        <v>0.32</v>
      </c>
      <c r="E6" s="117">
        <v>0.3</v>
      </c>
      <c r="F6" s="117">
        <v>0.34</v>
      </c>
    </row>
    <row r="7" spans="2:6" outlineLevel="1" x14ac:dyDescent="0.25">
      <c r="B7" s="112"/>
      <c r="C7" s="112" t="s">
        <v>65</v>
      </c>
      <c r="D7" s="106">
        <v>0.15</v>
      </c>
      <c r="E7" s="117">
        <v>0.15</v>
      </c>
      <c r="F7" s="117">
        <v>0.13</v>
      </c>
    </row>
    <row r="8" spans="2:6" x14ac:dyDescent="0.25">
      <c r="B8" s="113" t="s">
        <v>74</v>
      </c>
      <c r="C8" s="113"/>
      <c r="D8" s="111"/>
      <c r="E8" s="111"/>
      <c r="F8" s="111"/>
    </row>
    <row r="9" spans="2:6" outlineLevel="1" x14ac:dyDescent="0.25">
      <c r="B9" s="112"/>
      <c r="C9" s="112" t="s">
        <v>36</v>
      </c>
      <c r="D9" s="107">
        <v>702.10799999999995</v>
      </c>
      <c r="E9" s="107">
        <v>691.47</v>
      </c>
      <c r="F9" s="107">
        <v>617.71320000000003</v>
      </c>
    </row>
    <row r="10" spans="2:6" ht="15.75" outlineLevel="1" thickBot="1" x14ac:dyDescent="0.3">
      <c r="B10" s="114"/>
      <c r="C10" s="114" t="s">
        <v>66</v>
      </c>
      <c r="D10" s="108">
        <v>5787.9870967741899</v>
      </c>
      <c r="E10" s="108">
        <v>5700.2903225806504</v>
      </c>
      <c r="F10" s="108">
        <v>5773.4980645161304</v>
      </c>
    </row>
    <row r="11" spans="2:6" x14ac:dyDescent="0.25">
      <c r="B11" t="s">
        <v>75</v>
      </c>
    </row>
    <row r="12" spans="2:6" x14ac:dyDescent="0.25">
      <c r="B12" t="s">
        <v>76</v>
      </c>
    </row>
    <row r="13" spans="2:6" x14ac:dyDescent="0.25">
      <c r="B13" t="s">
        <v>77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22"/>
  <sheetViews>
    <sheetView showGridLines="0" workbookViewId="0">
      <selection activeCell="B3" sqref="B3"/>
    </sheetView>
  </sheetViews>
  <sheetFormatPr baseColWidth="10" defaultRowHeight="15" x14ac:dyDescent="0.25"/>
  <cols>
    <col min="1" max="1" width="8.5703125" style="4" customWidth="1"/>
    <col min="2" max="2" width="29" customWidth="1"/>
  </cols>
  <sheetData>
    <row r="1" spans="2:5" ht="45" customHeight="1" x14ac:dyDescent="0.7">
      <c r="B1" s="19" t="s">
        <v>57</v>
      </c>
    </row>
    <row r="2" spans="2:5" x14ac:dyDescent="0.25">
      <c r="B2" s="16" t="s">
        <v>58</v>
      </c>
    </row>
    <row r="4" spans="2:5" x14ac:dyDescent="0.25">
      <c r="B4" s="20" t="s">
        <v>7</v>
      </c>
      <c r="C4" s="21"/>
      <c r="D4" s="21"/>
      <c r="E4" s="21"/>
    </row>
    <row r="5" spans="2:5" x14ac:dyDescent="0.25">
      <c r="B5" s="22" t="s">
        <v>10</v>
      </c>
      <c r="C5" s="23"/>
      <c r="D5" s="34">
        <v>4500</v>
      </c>
      <c r="E5" s="21"/>
    </row>
    <row r="6" spans="2:5" x14ac:dyDescent="0.25">
      <c r="B6" s="24" t="s">
        <v>11</v>
      </c>
      <c r="C6" s="25">
        <v>0.2</v>
      </c>
      <c r="D6" s="26">
        <f>C6*D5</f>
        <v>900</v>
      </c>
      <c r="E6" s="21"/>
    </row>
    <row r="7" spans="2:5" x14ac:dyDescent="0.25">
      <c r="B7" s="27" t="s">
        <v>12</v>
      </c>
      <c r="C7" s="23"/>
      <c r="D7" s="28">
        <f>D5-D6</f>
        <v>3600</v>
      </c>
      <c r="E7" s="21"/>
    </row>
    <row r="8" spans="2:5" x14ac:dyDescent="0.25">
      <c r="B8" s="24" t="s">
        <v>13</v>
      </c>
      <c r="C8" s="25">
        <v>0.03</v>
      </c>
      <c r="D8" s="26">
        <f>C8*D7</f>
        <v>108</v>
      </c>
      <c r="E8" s="21"/>
    </row>
    <row r="9" spans="2:5" x14ac:dyDescent="0.25">
      <c r="B9" s="27" t="s">
        <v>14</v>
      </c>
      <c r="C9" s="23"/>
      <c r="D9" s="28">
        <f>D7-D8</f>
        <v>3492</v>
      </c>
      <c r="E9" s="21"/>
    </row>
    <row r="10" spans="2:5" x14ac:dyDescent="0.25">
      <c r="B10" s="24" t="s">
        <v>15</v>
      </c>
      <c r="C10" s="29"/>
      <c r="D10" s="26">
        <v>54</v>
      </c>
      <c r="E10" s="21"/>
    </row>
    <row r="11" spans="2:5" x14ac:dyDescent="0.25">
      <c r="B11" s="30" t="s">
        <v>16</v>
      </c>
      <c r="C11" s="31"/>
      <c r="D11" s="32">
        <f>D9+D10</f>
        <v>3546</v>
      </c>
      <c r="E11" s="21"/>
    </row>
    <row r="12" spans="2:5" x14ac:dyDescent="0.25">
      <c r="B12" s="30" t="s">
        <v>17</v>
      </c>
      <c r="C12" s="33">
        <v>0.32</v>
      </c>
      <c r="D12" s="32">
        <f>C12*D11</f>
        <v>1134.72</v>
      </c>
      <c r="E12" s="21"/>
    </row>
    <row r="13" spans="2:5" x14ac:dyDescent="0.25">
      <c r="B13" s="27" t="s">
        <v>18</v>
      </c>
      <c r="C13" s="23"/>
      <c r="D13" s="28">
        <f>D11+D12</f>
        <v>4680.72</v>
      </c>
      <c r="E13" s="21"/>
    </row>
    <row r="14" spans="2:5" x14ac:dyDescent="0.25">
      <c r="B14" s="24" t="s">
        <v>19</v>
      </c>
      <c r="C14" s="25">
        <v>0.15</v>
      </c>
      <c r="D14" s="26">
        <f>C14*D13</f>
        <v>702.10800000000006</v>
      </c>
      <c r="E14" s="21"/>
    </row>
    <row r="15" spans="2:5" x14ac:dyDescent="0.25">
      <c r="B15" s="27" t="s">
        <v>20</v>
      </c>
      <c r="C15" s="23"/>
      <c r="D15" s="83">
        <f>D13+D14</f>
        <v>5382.8280000000004</v>
      </c>
      <c r="E15" s="21"/>
    </row>
    <row r="16" spans="2:5" x14ac:dyDescent="0.25">
      <c r="B16" s="30" t="s">
        <v>21</v>
      </c>
      <c r="C16" s="33">
        <v>0.02</v>
      </c>
      <c r="D16" s="84">
        <f>C16*D18</f>
        <v>115.75974193548389</v>
      </c>
      <c r="E16" s="21"/>
    </row>
    <row r="17" spans="2:5" x14ac:dyDescent="0.25">
      <c r="B17" s="24" t="s">
        <v>22</v>
      </c>
      <c r="C17" s="25">
        <v>0.05</v>
      </c>
      <c r="D17" s="85">
        <f>C17*D18</f>
        <v>289.39935483870971</v>
      </c>
      <c r="E17" s="21"/>
    </row>
    <row r="18" spans="2:5" x14ac:dyDescent="0.25">
      <c r="B18" s="27" t="s">
        <v>23</v>
      </c>
      <c r="C18" s="23"/>
      <c r="D18" s="28">
        <f>D15/(1-C16-C17)</f>
        <v>5787.9870967741945</v>
      </c>
      <c r="E18" s="21"/>
    </row>
    <row r="19" spans="2:5" x14ac:dyDescent="0.25">
      <c r="B19" s="24" t="s">
        <v>24</v>
      </c>
      <c r="C19" s="25">
        <v>0.1</v>
      </c>
      <c r="D19" s="26">
        <f>C19*D20</f>
        <v>643.10967741935497</v>
      </c>
      <c r="E19" s="21"/>
    </row>
    <row r="20" spans="2:5" x14ac:dyDescent="0.25">
      <c r="B20" s="24" t="s">
        <v>25</v>
      </c>
      <c r="C20" s="29"/>
      <c r="D20" s="37">
        <f>D18/(1-C19)</f>
        <v>6431.0967741935492</v>
      </c>
      <c r="E20" s="21"/>
    </row>
    <row r="21" spans="2:5" x14ac:dyDescent="0.25">
      <c r="B21" s="21"/>
      <c r="C21" s="21"/>
      <c r="D21" s="21"/>
      <c r="E21" s="21"/>
    </row>
    <row r="22" spans="2:5" x14ac:dyDescent="0.25">
      <c r="B22" s="21"/>
      <c r="C22" s="21"/>
      <c r="D22" s="21"/>
      <c r="E22" s="21"/>
    </row>
  </sheetData>
  <scenarios current="0" show="0" sqref="D14 D18">
    <scenario name="Situation 1" locked="1" count="2" user="Dr. Eckehard Pfeifer" comment="Erstellt von mir am 14.03.2013 als Beispiel für das Buch.">
      <inputCells r="C12" val="0,3" numFmtId="9"/>
      <inputCells r="C14" val="0,15" numFmtId="9"/>
    </scenario>
    <scenario name="Situation 2" locked="1" count="2" user="Dr. Eckehard Pfeifer" comment="Erstellt von mir am 14.03.2013 als Beispiel für das Buch._x000a_Modifiziert von Dr. Eckehard Pfeifer am 14.03.2013">
      <inputCells r="C12" val="0,34" numFmtId="9"/>
      <inputCells r="C14" val="0,13" numFmtId="9"/>
    </scenario>
  </scenarios>
  <printOptions gridLinesSet="0"/>
  <pageMargins left="0.78740157499999996" right="0.78740157499999996" top="0.984251969" bottom="0.984251969" header="0.51181102300000003" footer="0.51181102300000003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22"/>
  <sheetViews>
    <sheetView showGridLines="0" workbookViewId="0">
      <selection activeCell="B4" sqref="B4"/>
    </sheetView>
  </sheetViews>
  <sheetFormatPr baseColWidth="10" defaultRowHeight="15" x14ac:dyDescent="0.25"/>
  <cols>
    <col min="1" max="1" width="8.5703125" style="4" customWidth="1"/>
    <col min="2" max="2" width="29" customWidth="1"/>
  </cols>
  <sheetData>
    <row r="1" spans="2:12" ht="45" customHeight="1" x14ac:dyDescent="0.7">
      <c r="B1" s="19" t="s">
        <v>59</v>
      </c>
    </row>
    <row r="2" spans="2:12" x14ac:dyDescent="0.25">
      <c r="B2" s="16" t="s">
        <v>63</v>
      </c>
    </row>
    <row r="4" spans="2:12" x14ac:dyDescent="0.2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2:12" ht="15.75" thickBot="1" x14ac:dyDescent="0.3">
      <c r="B5" s="20" t="s">
        <v>35</v>
      </c>
      <c r="C5" s="122"/>
      <c r="D5" s="122"/>
      <c r="E5" s="86"/>
      <c r="F5" s="21" t="s">
        <v>60</v>
      </c>
      <c r="G5" s="21"/>
      <c r="H5" s="21"/>
      <c r="I5" s="21"/>
      <c r="J5" s="21" t="s">
        <v>60</v>
      </c>
      <c r="K5" s="21"/>
      <c r="L5" s="21"/>
    </row>
    <row r="6" spans="2:12" x14ac:dyDescent="0.25">
      <c r="B6" s="22" t="s">
        <v>10</v>
      </c>
      <c r="C6" s="23"/>
      <c r="D6" s="34">
        <v>4500</v>
      </c>
      <c r="E6" s="86"/>
      <c r="F6" s="87"/>
      <c r="G6" s="88" t="s">
        <v>61</v>
      </c>
      <c r="H6" s="89" t="s">
        <v>36</v>
      </c>
      <c r="I6" s="21"/>
      <c r="J6" s="87"/>
      <c r="K6" s="88" t="s">
        <v>61</v>
      </c>
      <c r="L6" s="89" t="s">
        <v>36</v>
      </c>
    </row>
    <row r="7" spans="2:12" x14ac:dyDescent="0.25">
      <c r="B7" s="24" t="s">
        <v>11</v>
      </c>
      <c r="C7" s="25">
        <v>0.2</v>
      </c>
      <c r="D7" s="26">
        <f>D6*C7</f>
        <v>900</v>
      </c>
      <c r="E7" s="86"/>
      <c r="F7" s="90"/>
      <c r="G7" s="91">
        <f>D21</f>
        <v>6431.0967741935492</v>
      </c>
      <c r="H7" s="92">
        <f>D15</f>
        <v>702.10800000000006</v>
      </c>
      <c r="I7" s="21"/>
      <c r="J7" s="90"/>
      <c r="K7" s="93">
        <f>D21</f>
        <v>6431.0967741935492</v>
      </c>
      <c r="L7" s="94">
        <f>D15</f>
        <v>702.10800000000006</v>
      </c>
    </row>
    <row r="8" spans="2:12" x14ac:dyDescent="0.25">
      <c r="B8" s="27" t="s">
        <v>12</v>
      </c>
      <c r="C8" s="23"/>
      <c r="D8" s="28">
        <f>D6-D7</f>
        <v>3600</v>
      </c>
      <c r="E8" s="86"/>
      <c r="F8" s="95">
        <v>0.05</v>
      </c>
      <c r="G8" s="96">
        <v>5871.8709677419356</v>
      </c>
      <c r="H8" s="97">
        <v>234.03600000000003</v>
      </c>
      <c r="I8" s="21"/>
      <c r="J8" s="98">
        <v>7.0000000000000007E-2</v>
      </c>
      <c r="K8" s="96">
        <v>5871.8709677419356</v>
      </c>
      <c r="L8" s="97">
        <v>234.03600000000003</v>
      </c>
    </row>
    <row r="9" spans="2:12" x14ac:dyDescent="0.25">
      <c r="B9" s="24" t="s">
        <v>13</v>
      </c>
      <c r="C9" s="25">
        <v>0.03</v>
      </c>
      <c r="D9" s="26">
        <f>C9*D8</f>
        <v>108</v>
      </c>
      <c r="E9" s="86"/>
      <c r="F9" s="95">
        <v>0.06</v>
      </c>
      <c r="G9" s="96">
        <v>5927.7935483870979</v>
      </c>
      <c r="H9" s="97">
        <v>280.84320000000002</v>
      </c>
      <c r="I9" s="21"/>
      <c r="J9" s="98">
        <v>7.0999999999999994E-2</v>
      </c>
      <c r="K9" s="96">
        <v>5927.7935483870979</v>
      </c>
      <c r="L9" s="97">
        <v>280.84320000000002</v>
      </c>
    </row>
    <row r="10" spans="2:12" x14ac:dyDescent="0.25">
      <c r="B10" s="27" t="s">
        <v>14</v>
      </c>
      <c r="C10" s="23"/>
      <c r="D10" s="28">
        <f>D8-D9</f>
        <v>3492</v>
      </c>
      <c r="E10" s="86"/>
      <c r="F10" s="95">
        <v>7.0000000000000007E-2</v>
      </c>
      <c r="G10" s="104">
        <v>5983.7161290322592</v>
      </c>
      <c r="H10" s="97">
        <v>327.65040000000005</v>
      </c>
      <c r="I10" s="21"/>
      <c r="J10" s="98">
        <v>7.1999999999999995E-2</v>
      </c>
      <c r="K10" s="104">
        <v>5983.7161290322592</v>
      </c>
      <c r="L10" s="97">
        <v>327.65040000000005</v>
      </c>
    </row>
    <row r="11" spans="2:12" x14ac:dyDescent="0.25">
      <c r="B11" s="24" t="s">
        <v>15</v>
      </c>
      <c r="C11" s="29"/>
      <c r="D11" s="26">
        <v>54</v>
      </c>
      <c r="E11" s="86"/>
      <c r="F11" s="95">
        <v>0.08</v>
      </c>
      <c r="G11" s="104">
        <v>6039.6387096774197</v>
      </c>
      <c r="H11" s="97">
        <v>374.45760000000001</v>
      </c>
      <c r="I11" s="21"/>
      <c r="J11" s="98">
        <v>7.2999999999999995E-2</v>
      </c>
      <c r="K11" s="104">
        <v>6039.6387096774197</v>
      </c>
      <c r="L11" s="97">
        <v>374.45760000000001</v>
      </c>
    </row>
    <row r="12" spans="2:12" x14ac:dyDescent="0.25">
      <c r="B12" s="30" t="s">
        <v>16</v>
      </c>
      <c r="C12" s="31"/>
      <c r="D12" s="32">
        <f>D10+D11</f>
        <v>3546</v>
      </c>
      <c r="E12" s="86"/>
      <c r="F12" s="95">
        <v>0.09</v>
      </c>
      <c r="G12" s="96">
        <v>6095.561290322582</v>
      </c>
      <c r="H12" s="97">
        <v>421.26479999999998</v>
      </c>
      <c r="I12" s="21"/>
      <c r="J12" s="98">
        <v>7.3999999999999996E-2</v>
      </c>
      <c r="K12" s="96">
        <v>6095.561290322582</v>
      </c>
      <c r="L12" s="97">
        <v>421.26479999999998</v>
      </c>
    </row>
    <row r="13" spans="2:12" x14ac:dyDescent="0.25">
      <c r="B13" s="30" t="s">
        <v>17</v>
      </c>
      <c r="C13" s="33">
        <v>0.32</v>
      </c>
      <c r="D13" s="32">
        <f>C13*D12</f>
        <v>1134.72</v>
      </c>
      <c r="E13" s="86"/>
      <c r="F13" s="95">
        <v>0.1</v>
      </c>
      <c r="G13" s="96">
        <v>6151.4838709677424</v>
      </c>
      <c r="H13" s="97">
        <v>468.07200000000006</v>
      </c>
      <c r="I13" s="21"/>
      <c r="J13" s="98">
        <v>7.4999999999999997E-2</v>
      </c>
      <c r="K13" s="96">
        <v>6151.4838709677424</v>
      </c>
      <c r="L13" s="97">
        <v>468.07200000000006</v>
      </c>
    </row>
    <row r="14" spans="2:12" x14ac:dyDescent="0.25">
      <c r="B14" s="27" t="s">
        <v>18</v>
      </c>
      <c r="C14" s="23"/>
      <c r="D14" s="28">
        <f>D12+D13</f>
        <v>4680.72</v>
      </c>
      <c r="E14" s="86"/>
      <c r="F14" s="95">
        <v>0.11</v>
      </c>
      <c r="G14" s="96">
        <v>6207.4064516129047</v>
      </c>
      <c r="H14" s="97">
        <v>514.87920000000008</v>
      </c>
      <c r="I14" s="21"/>
      <c r="J14" s="98">
        <v>7.5999999999999998E-2</v>
      </c>
      <c r="K14" s="96">
        <v>6207.4064516129047</v>
      </c>
      <c r="L14" s="97">
        <v>514.87920000000008</v>
      </c>
    </row>
    <row r="15" spans="2:12" x14ac:dyDescent="0.25">
      <c r="B15" s="24" t="s">
        <v>19</v>
      </c>
      <c r="C15" s="49">
        <v>0.15</v>
      </c>
      <c r="D15" s="26">
        <f>C15*D14</f>
        <v>702.10800000000006</v>
      </c>
      <c r="E15" s="86"/>
      <c r="F15" s="95">
        <v>0.12</v>
      </c>
      <c r="G15" s="96">
        <v>6263.3290322580642</v>
      </c>
      <c r="H15" s="97">
        <v>561.68640000000005</v>
      </c>
      <c r="I15" s="21"/>
      <c r="J15" s="98">
        <v>7.6999999999999999E-2</v>
      </c>
      <c r="K15" s="96">
        <v>6263.3290322580642</v>
      </c>
      <c r="L15" s="97">
        <v>561.68640000000005</v>
      </c>
    </row>
    <row r="16" spans="2:12" ht="15.75" thickBot="1" x14ac:dyDescent="0.3">
      <c r="B16" s="27" t="s">
        <v>20</v>
      </c>
      <c r="C16" s="23"/>
      <c r="D16" s="28">
        <f>D14+D15</f>
        <v>5382.8280000000004</v>
      </c>
      <c r="E16" s="86"/>
      <c r="F16" s="99">
        <v>0.13</v>
      </c>
      <c r="G16" s="100">
        <v>6319.2516129032265</v>
      </c>
      <c r="H16" s="101">
        <v>608.49360000000001</v>
      </c>
      <c r="I16" s="21"/>
      <c r="J16" s="102">
        <v>7.8E-2</v>
      </c>
      <c r="K16" s="100">
        <v>6319.2516129032265</v>
      </c>
      <c r="L16" s="101">
        <v>608.49360000000001</v>
      </c>
    </row>
    <row r="17" spans="2:12" x14ac:dyDescent="0.25">
      <c r="B17" s="30" t="s">
        <v>21</v>
      </c>
      <c r="C17" s="33">
        <v>0.02</v>
      </c>
      <c r="D17" s="32">
        <f>C17*D19</f>
        <v>115.75974193548389</v>
      </c>
      <c r="E17" s="86"/>
      <c r="F17" s="86"/>
      <c r="G17" s="86"/>
      <c r="H17" s="86"/>
      <c r="I17" s="21"/>
      <c r="J17" s="21"/>
      <c r="K17" s="21"/>
      <c r="L17" s="21"/>
    </row>
    <row r="18" spans="2:12" x14ac:dyDescent="0.25">
      <c r="B18" s="24" t="s">
        <v>22</v>
      </c>
      <c r="C18" s="25">
        <v>0.05</v>
      </c>
      <c r="D18" s="26">
        <f>D19*C18</f>
        <v>289.39935483870971</v>
      </c>
      <c r="E18" s="86"/>
      <c r="F18" s="103" t="s">
        <v>62</v>
      </c>
      <c r="G18" s="86"/>
      <c r="H18" s="86"/>
      <c r="I18" s="21"/>
      <c r="J18" s="21"/>
      <c r="K18" s="21"/>
      <c r="L18" s="21"/>
    </row>
    <row r="19" spans="2:12" x14ac:dyDescent="0.25">
      <c r="B19" s="27" t="s">
        <v>23</v>
      </c>
      <c r="C19" s="23"/>
      <c r="D19" s="28">
        <f>D16/(1-C17-C18)</f>
        <v>5787.9870967741945</v>
      </c>
      <c r="E19" s="86"/>
      <c r="F19" s="86"/>
      <c r="G19" s="86"/>
      <c r="H19" s="86"/>
      <c r="I19" s="21"/>
      <c r="J19" s="21"/>
      <c r="K19" s="21"/>
      <c r="L19" s="21"/>
    </row>
    <row r="20" spans="2:12" x14ac:dyDescent="0.25">
      <c r="B20" s="24" t="s">
        <v>24</v>
      </c>
      <c r="C20" s="25">
        <v>0.1</v>
      </c>
      <c r="D20" s="26">
        <f>D21*C20</f>
        <v>643.10967741935497</v>
      </c>
      <c r="E20" s="86"/>
      <c r="F20" s="86"/>
      <c r="G20" s="86"/>
      <c r="H20" s="86"/>
      <c r="I20" s="21"/>
      <c r="J20" s="21"/>
      <c r="K20" s="21"/>
      <c r="L20" s="21"/>
    </row>
    <row r="21" spans="2:12" x14ac:dyDescent="0.25">
      <c r="B21" s="24" t="s">
        <v>25</v>
      </c>
      <c r="C21" s="29"/>
      <c r="D21" s="37">
        <f>D19/(1-C20)</f>
        <v>6431.0967741935492</v>
      </c>
      <c r="E21" s="86"/>
      <c r="F21" s="86"/>
      <c r="G21" s="86"/>
      <c r="H21" s="86"/>
      <c r="I21" s="21"/>
      <c r="J21" s="21"/>
      <c r="K21" s="21"/>
      <c r="L21" s="21"/>
    </row>
    <row r="22" spans="2:12" x14ac:dyDescent="0.25">
      <c r="B22" s="21"/>
      <c r="C22" s="21"/>
      <c r="D22" s="21"/>
      <c r="E22" s="21"/>
    </row>
  </sheetData>
  <scenarios current="0" show="0" sqref="D14 D18">
    <scenario name="Situation 1" locked="1" count="2" user="Dr. Eckehard Pfeifer" comment="Erstellt von mir am 14.03.2013 als Beispiel für das Buch.">
      <inputCells r="C12" val="0,3" numFmtId="9"/>
      <inputCells r="C14" val="0,15" numFmtId="9"/>
    </scenario>
    <scenario name="Situation 2" locked="1" count="2" user="Dr. Eckehard Pfeifer" comment="Erstellt von mir am 14.03.2013 als Beispiel für das Buch._x000a_Modifiziert von Dr. Eckehard Pfeifer am 14.03.2013">
      <inputCells r="C12" val="0,34" numFmtId="9"/>
      <inputCells r="C14" val="0,13" numFmtId="9"/>
    </scenario>
  </scenarios>
  <mergeCells count="1">
    <mergeCell ref="C5:D5"/>
  </mergeCells>
  <printOptions gridLinesSet="0"/>
  <pageMargins left="0.78740157499999996" right="0.78740157499999996" top="0.984251969" bottom="0.984251969" header="0.51181102300000003" footer="0.51181102300000003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Info</vt:lpstr>
      <vt:lpstr>Grundaufgaben</vt:lpstr>
      <vt:lpstr>Zielwertsuche</vt:lpstr>
      <vt:lpstr>Mehrfachoperation P</vt:lpstr>
      <vt:lpstr>Mehrfachoperation L</vt:lpstr>
      <vt:lpstr>Szenariobericht</vt:lpstr>
      <vt:lpstr>Szenarien</vt:lpstr>
      <vt:lpstr>Zielwertsuche durch Probieren</vt:lpstr>
      <vt:lpstr>Szenarien!Gewinn</vt:lpstr>
      <vt:lpstr>'Zielwertsuche durch Probieren'!Gewinn</vt:lpstr>
      <vt:lpstr>Szenarien!Gewinn_Prozent</vt:lpstr>
      <vt:lpstr>'Zielwertsuche durch Probieren'!Gewinn_Prozent</vt:lpstr>
      <vt:lpstr>Szenarien!Handlungskosten_Prozent</vt:lpstr>
      <vt:lpstr>'Zielwertsuche durch Probieren'!Handlungskosten_Prozent</vt:lpstr>
      <vt:lpstr>Szenarien!Zielverkaufspreis</vt:lpstr>
      <vt:lpstr>'Zielwertsuche durch Probieren'!Zielverkaufspreis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27</dc:subject>
  <dc:creator>Dr. Eckehard Pfeifer</dc:creator>
  <dc:description/>
  <cp:lastModifiedBy>  </cp:lastModifiedBy>
  <dcterms:created xsi:type="dcterms:W3CDTF">2013-01-04T11:19:10Z</dcterms:created>
  <dcterms:modified xsi:type="dcterms:W3CDTF">2013-11-11T10:18:33Z</dcterms:modified>
  <cp:category/>
</cp:coreProperties>
</file>