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1\"/>
    </mc:Choice>
  </mc:AlternateContent>
  <bookViews>
    <workbookView xWindow="0" yWindow="0" windowWidth="16260" windowHeight="7290" tabRatio="746"/>
  </bookViews>
  <sheets>
    <sheet name="Info" sheetId="1" r:id="rId1"/>
    <sheet name="Schnellüberblick" sheetId="7" r:id="rId2"/>
    <sheet name="Liefertermin 1" sheetId="3" r:id="rId3"/>
    <sheet name="Liefertermin 2" sheetId="4" r:id="rId4"/>
    <sheet name="Kalenderwoche 1" sheetId="5" r:id="rId5"/>
    <sheet name="Kalenderwoche 2" sheetId="6" r:id="rId6"/>
    <sheet name="Monatsstatistik" sheetId="8" r:id="rId7"/>
    <sheet name="Zugehörigkeit" sheetId="9" r:id="rId8"/>
    <sheet name="Verträge" sheetId="11" r:id="rId9"/>
    <sheet name="Projekte 1" sheetId="13" r:id="rId10"/>
    <sheet name="Projekte 2" sheetId="14" r:id="rId11"/>
    <sheet name="Tabelle3" sheetId="12" state="hidden" r:id="rId12"/>
  </sheets>
  <calcPr calcId="152511"/>
</workbook>
</file>

<file path=xl/calcChain.xml><?xml version="1.0" encoding="utf-8"?>
<calcChain xmlns="http://schemas.openxmlformats.org/spreadsheetml/2006/main">
  <c r="M6" i="14" l="1"/>
  <c r="M7" i="14"/>
  <c r="M8" i="14"/>
  <c r="M9" i="14"/>
  <c r="M10" i="14"/>
  <c r="L10" i="14"/>
  <c r="L9" i="14"/>
  <c r="L8" i="14"/>
  <c r="L7" i="14"/>
  <c r="L6" i="14"/>
  <c r="D10" i="14"/>
  <c r="D9" i="14"/>
  <c r="D8" i="14"/>
  <c r="D7" i="14"/>
  <c r="D6" i="14"/>
  <c r="D24" i="1" l="1"/>
  <c r="D22" i="1"/>
  <c r="D20" i="1" l="1"/>
  <c r="D18" i="1"/>
  <c r="F9" i="12"/>
  <c r="F8" i="12"/>
  <c r="F7" i="12"/>
  <c r="F6" i="12"/>
  <c r="F5" i="12"/>
  <c r="F4" i="12"/>
  <c r="C5" i="12"/>
  <c r="C6" i="12"/>
  <c r="C7" i="12"/>
  <c r="C8" i="12"/>
  <c r="C9" i="12"/>
  <c r="C4" i="12"/>
  <c r="G6" i="9" l="1"/>
  <c r="D16" i="1" l="1"/>
  <c r="F16" i="8"/>
  <c r="F13" i="8"/>
  <c r="F10" i="8"/>
  <c r="F15" i="8"/>
  <c r="F14" i="8"/>
  <c r="F9" i="8"/>
  <c r="F12" i="8"/>
  <c r="F11" i="8"/>
  <c r="F8" i="8"/>
  <c r="F7" i="8"/>
  <c r="F6" i="8"/>
  <c r="D14" i="1"/>
  <c r="D12" i="1"/>
  <c r="D10" i="1"/>
  <c r="D8" i="1"/>
  <c r="E33" i="5" l="1"/>
  <c r="F33" i="5" s="1"/>
  <c r="E32" i="5"/>
  <c r="E31" i="5"/>
  <c r="E30" i="5"/>
  <c r="E29" i="5"/>
  <c r="E28" i="5"/>
  <c r="E27" i="5"/>
  <c r="E26" i="5"/>
  <c r="E25" i="5"/>
  <c r="F25" i="5" s="1"/>
  <c r="E24" i="5"/>
  <c r="E23" i="5"/>
  <c r="E22" i="5"/>
  <c r="E21" i="5"/>
  <c r="E20" i="5"/>
  <c r="E19" i="5"/>
  <c r="E18" i="5"/>
  <c r="E17" i="5"/>
  <c r="F17" i="5" s="1"/>
  <c r="E16" i="5"/>
  <c r="E15" i="5"/>
  <c r="E14" i="5"/>
  <c r="E13" i="5"/>
  <c r="E12" i="5"/>
  <c r="E11" i="5"/>
  <c r="E10" i="5"/>
  <c r="E9" i="5"/>
  <c r="E8" i="5"/>
  <c r="E7" i="5"/>
  <c r="E6" i="5"/>
  <c r="F32" i="5"/>
  <c r="F31" i="5"/>
  <c r="F30" i="5"/>
  <c r="F29" i="5"/>
  <c r="F28" i="5"/>
  <c r="F27" i="5"/>
  <c r="F26" i="5"/>
  <c r="F24" i="5"/>
  <c r="F23" i="5"/>
  <c r="F22" i="5"/>
  <c r="F21" i="5"/>
  <c r="F20" i="5"/>
  <c r="F19" i="5"/>
  <c r="F18" i="5"/>
  <c r="F16" i="5"/>
  <c r="F15" i="5"/>
  <c r="F14" i="5"/>
  <c r="F13" i="5"/>
  <c r="F12" i="5"/>
  <c r="F11" i="5"/>
  <c r="F10" i="5"/>
  <c r="F8" i="5"/>
  <c r="F7" i="5"/>
  <c r="F6" i="5"/>
  <c r="C11" i="7"/>
  <c r="C17" i="7"/>
  <c r="C15" i="7"/>
  <c r="C13" i="7"/>
  <c r="C9" i="7"/>
  <c r="C7" i="7"/>
  <c r="E5" i="7"/>
  <c r="D6" i="1"/>
  <c r="D11" i="7"/>
  <c r="D17" i="7"/>
  <c r="D9" i="7"/>
  <c r="D15" i="7"/>
  <c r="D13" i="7"/>
  <c r="D7" i="7"/>
  <c r="F9" i="5" l="1"/>
  <c r="D27" i="6"/>
  <c r="D26" i="6"/>
  <c r="D25" i="6"/>
  <c r="D24" i="6"/>
  <c r="D21" i="6"/>
  <c r="D20" i="6"/>
  <c r="D19" i="6"/>
  <c r="D18" i="6"/>
  <c r="D15" i="6"/>
  <c r="D14" i="6"/>
  <c r="D13" i="6"/>
  <c r="D12" i="6"/>
  <c r="D9" i="6"/>
  <c r="D7" i="6"/>
  <c r="D8" i="6"/>
  <c r="D6" i="6"/>
</calcChain>
</file>

<file path=xl/comments1.xml><?xml version="1.0" encoding="utf-8"?>
<comments xmlns="http://schemas.openxmlformats.org/spreadsheetml/2006/main">
  <authors>
    <author>Dieter Schiecke</author>
  </authors>
  <commentList>
    <comment ref="J6" authorId="0" shapeId="0">
      <text>
        <r>
          <rPr>
            <sz val="9"/>
            <color indexed="18"/>
            <rFont val="Segoe UI"/>
            <family val="2"/>
          </rPr>
          <t>Hier die gewünschte Monatsnummer eingeben</t>
        </r>
      </text>
    </comment>
  </commentList>
</comments>
</file>

<file path=xl/sharedStrings.xml><?xml version="1.0" encoding="utf-8"?>
<sst xmlns="http://schemas.openxmlformats.org/spreadsheetml/2006/main" count="153" uniqueCount="120">
  <si>
    <t xml:space="preserve">
Excel 2013 – Das Handbuch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</si>
  <si>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</si>
  <si>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</si>
  <si>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</si>
  <si>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</si>
  <si>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</si>
  <si>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</si>
  <si>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</si>
  <si>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</si>
  <si>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</si>
  <si>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</si>
  <si>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Autor</t>
  </si>
  <si>
    <t>Datum</t>
  </si>
  <si>
    <t>Lieferzeit</t>
  </si>
  <si>
    <t>KW</t>
  </si>
  <si>
    <t>Bestellt am</t>
  </si>
  <si>
    <t>Artikel-Nr.</t>
  </si>
  <si>
    <t>Auslieferung</t>
  </si>
  <si>
    <t>Die Termine der Auslieferung so festlegen, dass Sonntage ausgeschlossen sind</t>
  </si>
  <si>
    <t>Liefertermine ermitteln mit WOCHENTAG und WENN</t>
  </si>
  <si>
    <t>Lieferzeit 2</t>
  </si>
  <si>
    <t xml:space="preserve">Dieter Schiecke </t>
  </si>
  <si>
    <t>Die Kalenderwoche zu einem Datum ermitteln</t>
  </si>
  <si>
    <t>Für die Auslieferungstermine zusätzlich noch die korrekte Kalenderwoche anzeigen</t>
  </si>
  <si>
    <t>Funktion</t>
  </si>
  <si>
    <t>Kalenderwoche</t>
  </si>
  <si>
    <t>Wichtige Datums- und Zeitfunktionen zum Kennenlernen</t>
  </si>
  <si>
    <t>Serielle Zahl</t>
  </si>
  <si>
    <t>Jahr</t>
  </si>
  <si>
    <t>Monat</t>
  </si>
  <si>
    <t>Tag</t>
  </si>
  <si>
    <t>Stunde</t>
  </si>
  <si>
    <t>Minute</t>
  </si>
  <si>
    <t>Sechs Funktionen werten die Eingabe in Zelle C5 aus</t>
  </si>
  <si>
    <t>Die Termine der Auslieferung mit einfacher Addition von Bestelldatum und Lieferzeit berechnen</t>
  </si>
  <si>
    <t>Liefertermine per Addition berechnen</t>
  </si>
  <si>
    <t>Vergleich der beiden Kalenderwoche-Funktionen</t>
  </si>
  <si>
    <t>B-Monat</t>
  </si>
  <si>
    <t>L-Monat</t>
  </si>
  <si>
    <t>Bestell- und Lieferstatistik nach Monat</t>
  </si>
  <si>
    <t>Bestellungen</t>
  </si>
  <si>
    <t>Lieferungen</t>
  </si>
  <si>
    <t>Auswertung</t>
  </si>
  <si>
    <t>Tätig seit</t>
  </si>
  <si>
    <t>Jahre</t>
  </si>
  <si>
    <t>=ISOKALENDERWOCHE(C6)</t>
  </si>
  <si>
    <t>=ISOKALENDERWOCHE(C12)</t>
  </si>
  <si>
    <t>=ISOKALENDERWOCHE(C18)</t>
  </si>
  <si>
    <t>=ISOKALENDERWOCHE(C24)</t>
  </si>
  <si>
    <r>
      <t>=KALENDERWOCHE(C7;</t>
    </r>
    <r>
      <rPr>
        <b/>
        <sz val="11"/>
        <color rgb="FFFF0000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</si>
  <si>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=KALENDERWOCHE(C8;</t>
    </r>
    <r>
      <rPr>
        <b/>
        <sz val="11"/>
        <color rgb="FFFF0000"/>
        <rFont val="Calibri"/>
        <family val="2"/>
      </rPr>
      <t>11</t>
    </r>
    <r>
      <rPr>
        <sz val="11"/>
        <color theme="1"/>
        <rFont val="Calibri"/>
        <family val="2"/>
        <scheme val="minor"/>
      </rPr>
      <t>)</t>
    </r>
  </si>
  <si>
    <r>
      <t>=KALENDERWOCHE(C9;</t>
    </r>
    <r>
      <rPr>
        <b/>
        <sz val="11"/>
        <color theme="1"/>
        <rFont val="Calibri"/>
        <family val="2"/>
      </rPr>
      <t>21</t>
    </r>
    <r>
      <rPr>
        <sz val="11"/>
        <color theme="1"/>
        <rFont val="Calibri"/>
        <family val="2"/>
        <scheme val="minor"/>
      </rPr>
      <t>)</t>
    </r>
  </si>
  <si>
    <r>
      <t>=KALENDERWOCHE(C13;</t>
    </r>
    <r>
      <rPr>
        <b/>
        <sz val="11"/>
        <color rgb="FFFF0000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</si>
  <si>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=KALENDERWOCHE(C14;</t>
    </r>
    <r>
      <rPr>
        <b/>
        <sz val="11"/>
        <color rgb="FFFF0000"/>
        <rFont val="Calibri"/>
        <family val="2"/>
      </rPr>
      <t>11</t>
    </r>
    <r>
      <rPr>
        <sz val="11"/>
        <color theme="1"/>
        <rFont val="Calibri"/>
        <family val="2"/>
        <scheme val="minor"/>
      </rPr>
      <t>)</t>
    </r>
  </si>
  <si>
    <r>
      <t>=KALENDERWOCHE(C15;</t>
    </r>
    <r>
      <rPr>
        <b/>
        <sz val="11"/>
        <color theme="1"/>
        <rFont val="Calibri"/>
        <family val="2"/>
      </rPr>
      <t>21</t>
    </r>
    <r>
      <rPr>
        <sz val="11"/>
        <color theme="1"/>
        <rFont val="Calibri"/>
        <family val="2"/>
        <scheme val="minor"/>
      </rPr>
      <t>)</t>
    </r>
  </si>
  <si>
    <r>
      <t>=KALENDERWOCHE(C19;</t>
    </r>
    <r>
      <rPr>
        <b/>
        <sz val="11"/>
        <color rgb="FFFF0000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</si>
  <si>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=KALENDERWOCHE(C20;</t>
    </r>
    <r>
      <rPr>
        <b/>
        <sz val="11"/>
        <color rgb="FFFF0000"/>
        <rFont val="Calibri"/>
        <family val="2"/>
      </rPr>
      <t>11</t>
    </r>
    <r>
      <rPr>
        <sz val="11"/>
        <color theme="1"/>
        <rFont val="Calibri"/>
        <family val="2"/>
        <scheme val="minor"/>
      </rPr>
      <t>)</t>
    </r>
  </si>
  <si>
    <r>
      <t>=KALENDERWOCHE(C21;</t>
    </r>
    <r>
      <rPr>
        <b/>
        <sz val="11"/>
        <color theme="1"/>
        <rFont val="Calibri"/>
        <family val="2"/>
      </rPr>
      <t>21</t>
    </r>
    <r>
      <rPr>
        <sz val="11"/>
        <color theme="1"/>
        <rFont val="Calibri"/>
        <family val="2"/>
        <scheme val="minor"/>
      </rPr>
      <t>)</t>
    </r>
  </si>
  <si>
    <r>
      <t>=KALENDERWOCHE(C25;</t>
    </r>
    <r>
      <rPr>
        <b/>
        <sz val="11"/>
        <color rgb="FFFF0000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</si>
  <si>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=KALENDERWOCHE(C26;</t>
    </r>
    <r>
      <rPr>
        <b/>
        <sz val="11"/>
        <color rgb="FFFF0000"/>
        <rFont val="Calibri"/>
        <family val="2"/>
      </rPr>
      <t>11</t>
    </r>
    <r>
      <rPr>
        <sz val="11"/>
        <color theme="1"/>
        <rFont val="Calibri"/>
        <family val="2"/>
        <scheme val="minor"/>
      </rPr>
      <t>)</t>
    </r>
  </si>
  <si>
    <r>
      <t>=KALENDERWOCHE(C27;</t>
    </r>
    <r>
      <rPr>
        <b/>
        <sz val="11"/>
        <color theme="1"/>
        <rFont val="Calibri"/>
        <family val="2"/>
      </rPr>
      <t>21</t>
    </r>
    <r>
      <rPr>
        <sz val="11"/>
        <color theme="1"/>
        <rFont val="Calibri"/>
        <family val="2"/>
        <scheme val="minor"/>
      </rPr>
      <t>)</t>
    </r>
  </si>
  <si>
    <t>Name</t>
  </si>
  <si>
    <t>Altenburg, André</t>
  </si>
  <si>
    <t>Altmann, Andrea</t>
  </si>
  <si>
    <t>Arz, Anja</t>
  </si>
  <si>
    <t>Bacia, Anna</t>
  </si>
  <si>
    <t>Bader, Anne-Katrin</t>
  </si>
  <si>
    <t>Balder, Antje</t>
  </si>
  <si>
    <t>Balzer, Anton</t>
  </si>
  <si>
    <t>Balzert, Arno</t>
  </si>
  <si>
    <t>Bär, Arpad</t>
  </si>
  <si>
    <t>Barbieri, Barbara</t>
  </si>
  <si>
    <t>Battermann, Bernd</t>
  </si>
  <si>
    <t>Bauer, Bernd</t>
  </si>
  <si>
    <t>Bauta, Bernd</t>
  </si>
  <si>
    <t>Becker, Bernhard</t>
  </si>
  <si>
    <t>Bender, Bianca</t>
  </si>
  <si>
    <t>Schneider, Sascha</t>
  </si>
  <si>
    <t>Schreier, Silke</t>
  </si>
  <si>
    <t>Schröder, Silke</t>
  </si>
  <si>
    <t>Schubert, Silvia</t>
  </si>
  <si>
    <t>Schulte, Silvia</t>
  </si>
  <si>
    <t>Schulze, Silviu</t>
  </si>
  <si>
    <t>Schüttler, Simone</t>
  </si>
  <si>
    <t>Denz, Birgit</t>
  </si>
  <si>
    <t>Docker, Eva</t>
  </si>
  <si>
    <t>Mergel, Florian</t>
  </si>
  <si>
    <t>Müller, Frank</t>
  </si>
  <si>
    <t>Riberacher, Heike</t>
  </si>
  <si>
    <t>Rieker, Heiko</t>
  </si>
  <si>
    <t>Rinkowski, Heinz</t>
  </si>
  <si>
    <t>Ruster, Hansjürgen</t>
  </si>
  <si>
    <t>Schaffer, Hartmut</t>
  </si>
  <si>
    <t>Schöffmann, Sepp</t>
  </si>
  <si>
    <t>Bednarz, Bertram</t>
  </si>
  <si>
    <t>Achenbach, Alex</t>
  </si>
  <si>
    <t>Aktuelles Datum</t>
  </si>
  <si>
    <r>
      <rPr>
        <b/>
        <sz val="11"/>
        <color theme="1"/>
        <rFont val="Calibri"/>
        <family val="2"/>
      </rPr>
      <t>ISOKALENDERWOCHE vs. KALENDERWOCHE</t>
    </r>
    <r>
      <rPr>
        <sz val="11"/>
        <color theme="1"/>
        <rFont val="Calibri"/>
        <family val="2"/>
        <scheme val="minor"/>
      </rPr>
      <t xml:space="preserve"> – Welche Funktionen und welche Parameter führen zu korrekten Ergebnissen?</t>
    </r>
  </si>
  <si>
    <t>Wie viele Lieferungen und Bestellungen gab es in dem in J6 gewählten Monat?</t>
  </si>
  <si>
    <t>Wie viele Jahre sind die Mitarbeiter im Unternehmen tätig? Zwei Funktionen liefern die Antwort.</t>
  </si>
  <si>
    <t>Vertragsnr.</t>
  </si>
  <si>
    <t>Vertragsbeginn</t>
  </si>
  <si>
    <t>Laufzeit</t>
  </si>
  <si>
    <t>Vertragsende</t>
  </si>
  <si>
    <t>Vertragsende ermitteln mit EDATUM, WOCHENTAG und WENN</t>
  </si>
  <si>
    <t>Die Termine für das Vertragsende so berechnen, dass Wochenenden ausgeschlossen sind</t>
  </si>
  <si>
    <t>Betriebszugehörigkeit berechnen: BRTEILJAHRE vs. DATEDIF</t>
  </si>
  <si>
    <t>Dauer sowie Start- und Endtermine von Projekten berechnen</t>
  </si>
  <si>
    <t>Projektnr.</t>
  </si>
  <si>
    <t>Beginn</t>
  </si>
  <si>
    <t>Dauer</t>
  </si>
  <si>
    <t>Ende</t>
  </si>
  <si>
    <t>Frei</t>
  </si>
  <si>
    <t>Arbeitspaket</t>
  </si>
  <si>
    <t>5-Tagewoche</t>
  </si>
  <si>
    <t>6-Tagewoche</t>
  </si>
  <si>
    <t>4-Tagewoche</t>
  </si>
  <si>
    <t>Mo, Di, Do, Sa</t>
  </si>
  <si>
    <t>Wenn die Arbeitswoche sechs oder vier Tage hat</t>
  </si>
  <si>
    <t>Kapitel 11 – Funktionen zum Umgang mit Datumsangaben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</si>
</sst>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\ ddd* dd/mm/yyyy\ "/>
    <numFmt numFmtId="165" formatCode="&quot;AN &quot;00\-000"/>
    <numFmt numFmtId="166" formatCode="0\ &quot;Tage&quot;"/>
    <numFmt numFmtId="167" formatCode="00"/>
    <numFmt numFmtId="168" formatCode="#,##0.0"/>
    <numFmt numFmtId="169" formatCode="dd/mm/yyyy\ "/>
    <numFmt numFmtId="170" formatCode="&quot;PN&quot;0000"/>
    <numFmt numFmtId="171" formatCode="0.0"/>
    <numFmt numFmtId="172" formatCode="&quot;VN &quot;000\-00"/>
    <numFmt numFmtId="173" formatCode="0\ &quot;Monate&quot;"/>
    <numFmt numFmtId="174" formatCode="d/\ mmmm"/>
    <numFmt numFmtId="175" formatCode="&quot;PRJ &quot;000"/>
    <numFmt numFmtId="176" formatCode="0\ &quot;AT&quot;"/>
    <numFmt numFmtId="177" formatCode="\ \ ddd* dd/mm/\ \ "/>
    <numFmt numFmtId="178" formatCode="&quot;AP &quot;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36"/>
      <color rgb="FF0A6332"/>
      <name val="Calibri Light"/>
      <family val="2"/>
    </font>
    <font>
      <b/>
      <sz val="11"/>
      <color theme="7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7.5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8" tint="-0.249977111117893"/>
      <name val="Calibri"/>
      <family val="2"/>
      <scheme val="minor"/>
    </font>
    <font>
      <sz val="14"/>
      <color theme="1" tint="0.34998626667073579"/>
      <name val="Calibri"/>
      <family val="2"/>
      <scheme val="minor"/>
    </font>
    <font>
      <sz val="12"/>
      <color theme="7" tint="-0.249977111117893"/>
      <name val="Calibri"/>
      <family val="2"/>
      <scheme val="minor"/>
    </font>
    <font>
      <sz val="9"/>
      <color indexed="18"/>
      <name val="Segoe UI"/>
      <family val="2"/>
    </font>
    <font>
      <b/>
      <sz val="12"/>
      <color theme="9" tint="-0.499984740745262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color theme="1"/>
      <name val="Calibri"/>
      <family val="2"/>
    </font>
    <font>
      <b/>
      <sz val="12"/>
      <color theme="0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rgb="FFC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/>
        <bgColor theme="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/>
      <bottom/>
      <diagonal/>
    </border>
    <border>
      <left style="thin">
        <color theme="0" tint="-0.499984740745262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0" tint="-0.499984740745262"/>
      </left>
      <right/>
      <top/>
      <bottom style="thin">
        <color theme="7"/>
      </bottom>
      <diagonal/>
    </border>
    <border>
      <left style="thin">
        <color theme="0" tint="-0.499984740745262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theme="2" tint="-0.749961851863155"/>
      </left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 style="thin">
        <color theme="7"/>
      </right>
      <top style="thin">
        <color theme="7"/>
      </top>
      <bottom/>
      <diagonal/>
    </border>
    <border>
      <left style="thick">
        <color theme="9"/>
      </left>
      <right style="thick">
        <color theme="9"/>
      </right>
      <top style="thick">
        <color theme="9"/>
      </top>
      <bottom style="thick">
        <color theme="9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140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0" fillId="0" borderId="0" xfId="0" applyAlignment="1">
      <alignment horizontal="left"/>
    </xf>
    <xf numFmtId="0" fontId="8" fillId="2" borderId="2" xfId="0" applyFont="1" applyFill="1" applyBorder="1" applyAlignment="1">
      <alignment horizontal="left" vertical="center" indent="1"/>
    </xf>
    <xf numFmtId="0" fontId="7" fillId="3" borderId="0" xfId="0" applyFont="1" applyFill="1" applyAlignment="1">
      <alignment horizontal="center" vertical="center"/>
    </xf>
    <xf numFmtId="0" fontId="11" fillId="0" borderId="0" xfId="0" applyFont="1"/>
    <xf numFmtId="0" fontId="0" fillId="0" borderId="0" xfId="0" applyAlignment="1">
      <alignment horizontal="left"/>
    </xf>
    <xf numFmtId="0" fontId="12" fillId="0" borderId="0" xfId="0" applyNumberFormat="1" applyFont="1" applyAlignment="1">
      <alignment vertical="center"/>
    </xf>
    <xf numFmtId="0" fontId="13" fillId="2" borderId="0" xfId="0" applyFont="1" applyFill="1"/>
    <xf numFmtId="0" fontId="9" fillId="7" borderId="6" xfId="0" applyFont="1" applyFill="1" applyBorder="1" applyAlignment="1">
      <alignment horizontal="left" vertical="center" indent="1"/>
    </xf>
    <xf numFmtId="0" fontId="9" fillId="7" borderId="7" xfId="0" applyFont="1" applyFill="1" applyBorder="1" applyAlignment="1">
      <alignment horizontal="left" vertical="center" indent="1"/>
    </xf>
    <xf numFmtId="0" fontId="9" fillId="7" borderId="8" xfId="0" applyFont="1" applyFill="1" applyBorder="1" applyAlignment="1">
      <alignment horizontal="left" vertical="center" indent="1"/>
    </xf>
    <xf numFmtId="0" fontId="13" fillId="0" borderId="0" xfId="0" applyFont="1"/>
    <xf numFmtId="0" fontId="0" fillId="0" borderId="0" xfId="0"/>
    <xf numFmtId="164" fontId="0" fillId="0" borderId="5" xfId="0" applyNumberFormat="1" applyFont="1" applyBorder="1" applyAlignment="1">
      <alignment horizontal="center" vertical="center"/>
    </xf>
    <xf numFmtId="164" fontId="0" fillId="5" borderId="5" xfId="0" applyNumberFormat="1" applyFont="1" applyFill="1" applyBorder="1" applyAlignment="1">
      <alignment horizontal="center" vertical="center"/>
    </xf>
    <xf numFmtId="166" fontId="0" fillId="0" borderId="5" xfId="0" applyNumberFormat="1" applyFont="1" applyBorder="1" applyAlignment="1">
      <alignment horizontal="right" vertical="center" indent="2"/>
    </xf>
    <xf numFmtId="166" fontId="0" fillId="5" borderId="5" xfId="0" applyNumberFormat="1" applyFont="1" applyFill="1" applyBorder="1" applyAlignment="1">
      <alignment horizontal="right" vertical="center" indent="2"/>
    </xf>
    <xf numFmtId="0" fontId="14" fillId="2" borderId="1" xfId="0" applyFont="1" applyFill="1" applyBorder="1"/>
    <xf numFmtId="165" fontId="0" fillId="5" borderId="9" xfId="0" applyNumberFormat="1" applyFont="1" applyFill="1" applyBorder="1" applyAlignment="1">
      <alignment horizontal="center" vertical="center"/>
    </xf>
    <xf numFmtId="164" fontId="0" fillId="5" borderId="10" xfId="0" applyNumberFormat="1" applyFont="1" applyFill="1" applyBorder="1" applyAlignment="1">
      <alignment horizontal="center" vertical="center"/>
    </xf>
    <xf numFmtId="165" fontId="0" fillId="0" borderId="9" xfId="0" applyNumberFormat="1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/>
    </xf>
    <xf numFmtId="165" fontId="0" fillId="0" borderId="11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166" fontId="0" fillId="0" borderId="12" xfId="0" applyNumberFormat="1" applyFont="1" applyBorder="1" applyAlignment="1">
      <alignment horizontal="right" vertical="center" indent="2"/>
    </xf>
    <xf numFmtId="164" fontId="0" fillId="0" borderId="13" xfId="0" applyNumberFormat="1" applyFont="1" applyBorder="1" applyAlignment="1">
      <alignment horizontal="center" vertical="center"/>
    </xf>
    <xf numFmtId="166" fontId="0" fillId="5" borderId="10" xfId="0" applyNumberFormat="1" applyFont="1" applyFill="1" applyBorder="1" applyAlignment="1">
      <alignment horizontal="right" vertical="center" indent="2"/>
    </xf>
    <xf numFmtId="166" fontId="0" fillId="0" borderId="10" xfId="0" applyNumberFormat="1" applyFont="1" applyBorder="1" applyAlignment="1">
      <alignment horizontal="right" vertical="center" indent="2"/>
    </xf>
    <xf numFmtId="166" fontId="0" fillId="0" borderId="13" xfId="0" applyNumberFormat="1" applyFont="1" applyBorder="1" applyAlignment="1">
      <alignment horizontal="right" vertical="center" indent="2"/>
    </xf>
    <xf numFmtId="164" fontId="0" fillId="6" borderId="16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right" vertical="center" indent="1"/>
    </xf>
    <xf numFmtId="0" fontId="13" fillId="0" borderId="0" xfId="0" applyFont="1" applyAlignment="1">
      <alignment horizontal="right" vertical="center" indent="1"/>
    </xf>
    <xf numFmtId="22" fontId="16" fillId="7" borderId="6" xfId="0" applyNumberFormat="1" applyFont="1" applyFill="1" applyBorder="1" applyAlignment="1">
      <alignment horizontal="right" vertical="center" indent="1"/>
    </xf>
    <xf numFmtId="0" fontId="17" fillId="0" borderId="0" xfId="0" applyFont="1" applyAlignment="1">
      <alignment horizontal="right" vertical="center" indent="1"/>
    </xf>
    <xf numFmtId="0" fontId="17" fillId="0" borderId="0" xfId="0" applyFont="1" applyAlignment="1">
      <alignment horizontal="left" vertical="center" indent="1"/>
    </xf>
    <xf numFmtId="168" fontId="18" fillId="6" borderId="0" xfId="0" applyNumberFormat="1" applyFont="1" applyFill="1" applyAlignment="1">
      <alignment horizontal="right" vertical="center" indent="1"/>
    </xf>
    <xf numFmtId="0" fontId="19" fillId="0" borderId="0" xfId="0" applyFont="1" applyAlignment="1">
      <alignment horizontal="right" vertical="center" indent="1"/>
    </xf>
    <xf numFmtId="0" fontId="20" fillId="6" borderId="0" xfId="0" applyFont="1" applyFill="1" applyAlignment="1">
      <alignment horizontal="right" vertical="center" indent="1"/>
    </xf>
    <xf numFmtId="0" fontId="21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9" fillId="7" borderId="0" xfId="0" applyFont="1" applyFill="1" applyBorder="1" applyAlignment="1">
      <alignment horizontal="left" vertical="center" indent="1"/>
    </xf>
    <xf numFmtId="0" fontId="0" fillId="5" borderId="10" xfId="0" applyNumberFormat="1" applyFont="1" applyFill="1" applyBorder="1" applyAlignment="1">
      <alignment horizontal="right" vertical="center" indent="1"/>
    </xf>
    <xf numFmtId="0" fontId="0" fillId="0" borderId="10" xfId="0" applyNumberFormat="1" applyFont="1" applyBorder="1" applyAlignment="1">
      <alignment horizontal="right" vertical="center" indent="1"/>
    </xf>
    <xf numFmtId="0" fontId="0" fillId="0" borderId="13" xfId="0" applyNumberFormat="1" applyFont="1" applyBorder="1" applyAlignment="1">
      <alignment horizontal="right" vertical="center" indent="1"/>
    </xf>
    <xf numFmtId="0" fontId="10" fillId="6" borderId="19" xfId="0" applyFont="1" applyFill="1" applyBorder="1" applyAlignment="1">
      <alignment horizontal="center" vertical="center"/>
    </xf>
    <xf numFmtId="164" fontId="0" fillId="6" borderId="15" xfId="0" applyNumberFormat="1" applyFont="1" applyFill="1" applyBorder="1" applyAlignment="1">
      <alignment horizontal="right" vertical="center"/>
    </xf>
    <xf numFmtId="165" fontId="0" fillId="5" borderId="11" xfId="0" applyNumberFormat="1" applyFont="1" applyFill="1" applyBorder="1" applyAlignment="1">
      <alignment horizontal="center" vertical="center"/>
    </xf>
    <xf numFmtId="164" fontId="0" fillId="5" borderId="12" xfId="0" applyNumberFormat="1" applyFont="1" applyFill="1" applyBorder="1" applyAlignment="1">
      <alignment horizontal="center" vertical="center"/>
    </xf>
    <xf numFmtId="166" fontId="0" fillId="5" borderId="12" xfId="0" applyNumberFormat="1" applyFont="1" applyFill="1" applyBorder="1" applyAlignment="1">
      <alignment horizontal="right" vertical="center" indent="2"/>
    </xf>
    <xf numFmtId="164" fontId="0" fillId="5" borderId="13" xfId="0" applyNumberFormat="1" applyFont="1" applyFill="1" applyBorder="1" applyAlignment="1">
      <alignment horizontal="center" vertical="center"/>
    </xf>
    <xf numFmtId="0" fontId="0" fillId="5" borderId="10" xfId="0" applyNumberFormat="1" applyFont="1" applyFill="1" applyBorder="1" applyAlignment="1">
      <alignment horizontal="right" vertical="center" indent="2"/>
    </xf>
    <xf numFmtId="0" fontId="0" fillId="0" borderId="10" xfId="0" applyNumberFormat="1" applyFont="1" applyBorder="1" applyAlignment="1">
      <alignment horizontal="right" vertical="center" indent="2"/>
    </xf>
    <xf numFmtId="0" fontId="0" fillId="5" borderId="13" xfId="0" applyNumberFormat="1" applyFont="1" applyFill="1" applyBorder="1" applyAlignment="1">
      <alignment horizontal="right" vertical="center" indent="2"/>
    </xf>
    <xf numFmtId="0" fontId="9" fillId="7" borderId="7" xfId="0" applyFont="1" applyFill="1" applyBorder="1" applyAlignment="1">
      <alignment horizontal="center" vertical="center"/>
    </xf>
    <xf numFmtId="0" fontId="2" fillId="9" borderId="20" xfId="0" applyFont="1" applyFill="1" applyBorder="1" applyAlignment="1">
      <alignment horizontal="right" vertical="center" indent="1"/>
    </xf>
    <xf numFmtId="0" fontId="0" fillId="10" borderId="21" xfId="0" applyFont="1" applyFill="1" applyBorder="1" applyAlignment="1">
      <alignment horizontal="right" vertical="center" indent="1"/>
    </xf>
    <xf numFmtId="0" fontId="0" fillId="10" borderId="22" xfId="0" applyFont="1" applyFill="1" applyBorder="1" applyAlignment="1">
      <alignment horizontal="right" vertical="center" indent="1"/>
    </xf>
    <xf numFmtId="0" fontId="2" fillId="12" borderId="17" xfId="0" applyFont="1" applyFill="1" applyBorder="1" applyAlignment="1">
      <alignment horizontal="right" vertical="center" indent="1"/>
    </xf>
    <xf numFmtId="0" fontId="0" fillId="11" borderId="23" xfId="0" applyFont="1" applyFill="1" applyBorder="1" applyAlignment="1">
      <alignment horizontal="right" vertical="center" indent="1"/>
    </xf>
    <xf numFmtId="0" fontId="0" fillId="11" borderId="24" xfId="0" applyFont="1" applyFill="1" applyBorder="1" applyAlignment="1">
      <alignment horizontal="right" vertical="center" indent="1"/>
    </xf>
    <xf numFmtId="0" fontId="23" fillId="13" borderId="0" xfId="0" applyFont="1" applyFill="1" applyAlignment="1">
      <alignment horizontal="center" vertical="center"/>
    </xf>
    <xf numFmtId="169" fontId="0" fillId="5" borderId="5" xfId="0" applyNumberFormat="1" applyFont="1" applyFill="1" applyBorder="1" applyAlignment="1">
      <alignment horizontal="center" vertical="center"/>
    </xf>
    <xf numFmtId="169" fontId="0" fillId="0" borderId="5" xfId="0" applyNumberFormat="1" applyFont="1" applyBorder="1" applyAlignment="1">
      <alignment horizontal="center" vertical="center"/>
    </xf>
    <xf numFmtId="169" fontId="0" fillId="0" borderId="12" xfId="0" applyNumberFormat="1" applyFont="1" applyBorder="1" applyAlignment="1">
      <alignment horizontal="center" vertical="center"/>
    </xf>
    <xf numFmtId="170" fontId="0" fillId="5" borderId="9" xfId="0" applyNumberFormat="1" applyFont="1" applyFill="1" applyBorder="1" applyAlignment="1">
      <alignment horizontal="left" vertical="center" indent="1"/>
    </xf>
    <xf numFmtId="170" fontId="0" fillId="0" borderId="9" xfId="0" applyNumberFormat="1" applyFont="1" applyBorder="1" applyAlignment="1">
      <alignment horizontal="left" vertical="center" indent="1"/>
    </xf>
    <xf numFmtId="170" fontId="0" fillId="0" borderId="11" xfId="0" applyNumberFormat="1" applyFont="1" applyBorder="1" applyAlignment="1">
      <alignment horizontal="left" vertical="center" indent="1"/>
    </xf>
    <xf numFmtId="0" fontId="10" fillId="8" borderId="14" xfId="0" applyFont="1" applyFill="1" applyBorder="1" applyAlignment="1">
      <alignment horizontal="left" vertical="center" indent="1"/>
    </xf>
    <xf numFmtId="0" fontId="10" fillId="14" borderId="14" xfId="0" applyFont="1" applyFill="1" applyBorder="1" applyAlignment="1">
      <alignment horizontal="center" vertical="center"/>
    </xf>
    <xf numFmtId="167" fontId="0" fillId="14" borderId="18" xfId="0" applyNumberFormat="1" applyFill="1" applyBorder="1" applyAlignment="1">
      <alignment horizontal="center" vertical="center"/>
    </xf>
    <xf numFmtId="167" fontId="0" fillId="14" borderId="16" xfId="0" applyNumberFormat="1" applyFill="1" applyBorder="1" applyAlignment="1">
      <alignment horizontal="center" vertical="center"/>
    </xf>
    <xf numFmtId="164" fontId="24" fillId="6" borderId="26" xfId="0" applyNumberFormat="1" applyFont="1" applyFill="1" applyBorder="1" applyAlignment="1">
      <alignment horizontal="right" vertical="center"/>
    </xf>
    <xf numFmtId="49" fontId="0" fillId="8" borderId="17" xfId="0" applyNumberFormat="1" applyFont="1" applyFill="1" applyBorder="1" applyAlignment="1">
      <alignment horizontal="left" vertical="center" indent="1"/>
    </xf>
    <xf numFmtId="49" fontId="0" fillId="8" borderId="17" xfId="0" quotePrefix="1" applyNumberFormat="1" applyFont="1" applyFill="1" applyBorder="1" applyAlignment="1">
      <alignment horizontal="left" vertical="center" indent="1"/>
    </xf>
    <xf numFmtId="49" fontId="0" fillId="8" borderId="16" xfId="0" quotePrefix="1" applyNumberFormat="1" applyFont="1" applyFill="1" applyBorder="1" applyAlignment="1">
      <alignment horizontal="left" vertical="center" indent="1"/>
    </xf>
    <xf numFmtId="14" fontId="23" fillId="14" borderId="0" xfId="0" applyNumberFormat="1" applyFont="1" applyFill="1" applyAlignment="1">
      <alignment horizontal="center" vertical="center"/>
    </xf>
    <xf numFmtId="171" fontId="0" fillId="5" borderId="5" xfId="0" applyNumberFormat="1" applyFont="1" applyFill="1" applyBorder="1" applyAlignment="1">
      <alignment horizontal="right" vertical="center" indent="2"/>
    </xf>
    <xf numFmtId="171" fontId="0" fillId="5" borderId="10" xfId="0" applyNumberFormat="1" applyFont="1" applyFill="1" applyBorder="1" applyAlignment="1">
      <alignment horizontal="right" vertical="center" indent="2"/>
    </xf>
    <xf numFmtId="171" fontId="0" fillId="0" borderId="5" xfId="0" applyNumberFormat="1" applyFont="1" applyBorder="1" applyAlignment="1">
      <alignment horizontal="right" vertical="center" indent="2"/>
    </xf>
    <xf numFmtId="171" fontId="0" fillId="0" borderId="10" xfId="0" applyNumberFormat="1" applyFont="1" applyBorder="1" applyAlignment="1">
      <alignment horizontal="right" vertical="center" indent="2"/>
    </xf>
    <xf numFmtId="171" fontId="0" fillId="0" borderId="12" xfId="0" applyNumberFormat="1" applyFont="1" applyBorder="1" applyAlignment="1">
      <alignment horizontal="right" vertical="center" indent="2"/>
    </xf>
    <xf numFmtId="171" fontId="0" fillId="0" borderId="13" xfId="0" applyNumberFormat="1" applyFont="1" applyBorder="1" applyAlignment="1">
      <alignment horizontal="right" vertical="center" indent="2"/>
    </xf>
    <xf numFmtId="0" fontId="9" fillId="7" borderId="8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172" fontId="0" fillId="5" borderId="9" xfId="0" applyNumberFormat="1" applyFont="1" applyFill="1" applyBorder="1" applyAlignment="1">
      <alignment horizontal="center" vertical="center"/>
    </xf>
    <xf numFmtId="172" fontId="0" fillId="0" borderId="9" xfId="0" applyNumberFormat="1" applyFont="1" applyBorder="1" applyAlignment="1">
      <alignment horizontal="center" vertical="center"/>
    </xf>
    <xf numFmtId="172" fontId="0" fillId="0" borderId="11" xfId="0" applyNumberFormat="1" applyFont="1" applyBorder="1" applyAlignment="1">
      <alignment horizontal="center" vertical="center"/>
    </xf>
    <xf numFmtId="173" fontId="0" fillId="5" borderId="5" xfId="0" applyNumberFormat="1" applyFont="1" applyFill="1" applyBorder="1" applyAlignment="1">
      <alignment horizontal="right" vertical="center" indent="1"/>
    </xf>
    <xf numFmtId="173" fontId="0" fillId="0" borderId="5" xfId="0" applyNumberFormat="1" applyFont="1" applyBorder="1" applyAlignment="1">
      <alignment horizontal="right" vertical="center" indent="1"/>
    </xf>
    <xf numFmtId="173" fontId="0" fillId="0" borderId="12" xfId="0" applyNumberFormat="1" applyFont="1" applyBorder="1" applyAlignment="1">
      <alignment horizontal="right" vertical="center" indent="1"/>
    </xf>
    <xf numFmtId="0" fontId="0" fillId="0" borderId="0" xfId="0" applyAlignment="1">
      <alignment vertical="center"/>
    </xf>
    <xf numFmtId="0" fontId="0" fillId="8" borderId="17" xfId="0" applyNumberFormat="1" applyFill="1" applyBorder="1" applyAlignment="1">
      <alignment horizontal="right" vertical="center" indent="1"/>
    </xf>
    <xf numFmtId="0" fontId="0" fillId="8" borderId="23" xfId="0" applyNumberFormat="1" applyFill="1" applyBorder="1" applyAlignment="1">
      <alignment horizontal="right" vertical="center" indent="1"/>
    </xf>
    <xf numFmtId="0" fontId="0" fillId="8" borderId="24" xfId="0" applyNumberFormat="1" applyFill="1" applyBorder="1" applyAlignment="1">
      <alignment horizontal="right" vertical="center" indent="1"/>
    </xf>
    <xf numFmtId="174" fontId="0" fillId="6" borderId="18" xfId="0" applyNumberFormat="1" applyFill="1" applyBorder="1" applyAlignment="1">
      <alignment horizontal="left" vertical="center" indent="1"/>
    </xf>
    <xf numFmtId="174" fontId="0" fillId="6" borderId="27" xfId="0" applyNumberFormat="1" applyFill="1" applyBorder="1" applyAlignment="1">
      <alignment horizontal="left" vertical="center" indent="1"/>
    </xf>
    <xf numFmtId="174" fontId="0" fillId="6" borderId="25" xfId="0" applyNumberFormat="1" applyFill="1" applyBorder="1" applyAlignment="1">
      <alignment horizontal="left" vertical="center" indent="1"/>
    </xf>
    <xf numFmtId="175" fontId="0" fillId="5" borderId="9" xfId="0" applyNumberFormat="1" applyFont="1" applyFill="1" applyBorder="1" applyAlignment="1">
      <alignment horizontal="center" vertical="center"/>
    </xf>
    <xf numFmtId="175" fontId="0" fillId="0" borderId="9" xfId="0" applyNumberFormat="1" applyFont="1" applyBorder="1" applyAlignment="1">
      <alignment horizontal="center" vertical="center"/>
    </xf>
    <xf numFmtId="0" fontId="28" fillId="9" borderId="28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176" fontId="0" fillId="5" borderId="5" xfId="0" applyNumberFormat="1" applyFont="1" applyFill="1" applyBorder="1" applyAlignment="1">
      <alignment horizontal="right" vertical="center" indent="1"/>
    </xf>
    <xf numFmtId="176" fontId="0" fillId="0" borderId="5" xfId="0" applyNumberFormat="1" applyFont="1" applyBorder="1" applyAlignment="1">
      <alignment horizontal="right" vertical="center" indent="1"/>
    </xf>
    <xf numFmtId="175" fontId="0" fillId="5" borderId="11" xfId="0" applyNumberFormat="1" applyFont="1" applyFill="1" applyBorder="1" applyAlignment="1">
      <alignment horizontal="center" vertical="center"/>
    </xf>
    <xf numFmtId="176" fontId="0" fillId="5" borderId="12" xfId="0" applyNumberFormat="1" applyFont="1" applyFill="1" applyBorder="1" applyAlignment="1">
      <alignment horizontal="right" vertical="center" indent="1"/>
    </xf>
    <xf numFmtId="177" fontId="0" fillId="0" borderId="29" xfId="0" applyNumberFormat="1" applyFont="1" applyBorder="1" applyAlignment="1">
      <alignment horizontal="center" vertical="center"/>
    </xf>
    <xf numFmtId="177" fontId="0" fillId="0" borderId="30" xfId="0" applyNumberFormat="1" applyFont="1" applyBorder="1" applyAlignment="1">
      <alignment horizontal="center" vertical="center"/>
    </xf>
    <xf numFmtId="177" fontId="0" fillId="5" borderId="5" xfId="0" applyNumberFormat="1" applyFont="1" applyFill="1" applyBorder="1" applyAlignment="1">
      <alignment horizontal="center" vertical="center"/>
    </xf>
    <xf numFmtId="177" fontId="0" fillId="0" borderId="5" xfId="0" applyNumberFormat="1" applyFont="1" applyBorder="1" applyAlignment="1">
      <alignment horizontal="center" vertical="center"/>
    </xf>
    <xf numFmtId="177" fontId="0" fillId="5" borderId="12" xfId="0" applyNumberFormat="1" applyFont="1" applyFill="1" applyBorder="1" applyAlignment="1">
      <alignment horizontal="center" vertical="center"/>
    </xf>
    <xf numFmtId="177" fontId="0" fillId="5" borderId="10" xfId="0" applyNumberFormat="1" applyFont="1" applyFill="1" applyBorder="1" applyAlignment="1">
      <alignment horizontal="center" vertical="center"/>
    </xf>
    <xf numFmtId="177" fontId="0" fillId="0" borderId="10" xfId="0" applyNumberFormat="1" applyFont="1" applyBorder="1" applyAlignment="1">
      <alignment horizontal="center" vertical="center"/>
    </xf>
    <xf numFmtId="177" fontId="0" fillId="5" borderId="13" xfId="0" applyNumberFormat="1" applyFont="1" applyFill="1" applyBorder="1" applyAlignment="1">
      <alignment horizontal="center" vertical="center"/>
    </xf>
    <xf numFmtId="178" fontId="0" fillId="5" borderId="9" xfId="0" applyNumberFormat="1" applyFont="1" applyFill="1" applyBorder="1" applyAlignment="1">
      <alignment horizontal="center" vertical="center"/>
    </xf>
    <xf numFmtId="176" fontId="0" fillId="5" borderId="5" xfId="0" applyNumberFormat="1" applyFont="1" applyFill="1" applyBorder="1" applyAlignment="1">
      <alignment horizontal="right" vertical="center" indent="3"/>
    </xf>
    <xf numFmtId="178" fontId="0" fillId="0" borderId="9" xfId="0" applyNumberFormat="1" applyFont="1" applyBorder="1" applyAlignment="1">
      <alignment horizontal="center" vertical="center"/>
    </xf>
    <xf numFmtId="176" fontId="0" fillId="0" borderId="5" xfId="0" applyNumberFormat="1" applyFont="1" applyBorder="1" applyAlignment="1">
      <alignment horizontal="right" vertical="center" indent="3"/>
    </xf>
    <xf numFmtId="178" fontId="0" fillId="5" borderId="11" xfId="0" applyNumberFormat="1" applyFont="1" applyFill="1" applyBorder="1" applyAlignment="1">
      <alignment horizontal="center" vertical="center"/>
    </xf>
    <xf numFmtId="176" fontId="0" fillId="5" borderId="12" xfId="0" applyNumberFormat="1" applyFont="1" applyFill="1" applyBorder="1" applyAlignment="1">
      <alignment horizontal="right" vertical="center" indent="3"/>
    </xf>
    <xf numFmtId="0" fontId="29" fillId="0" borderId="0" xfId="0" applyFont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9" fillId="7" borderId="32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23" fillId="13" borderId="0" xfId="0" applyFont="1" applyFill="1" applyAlignment="1">
      <alignment horizontal="center" vertical="center"/>
    </xf>
  </cellXfs>
  <cellStyles count="3">
    <cellStyle name="Standard" xfId="0" builtinId="0"/>
    <cellStyle name="Text" xfId="1"/>
    <cellStyle name="Zahlen" xfId="2"/>
  </cellStyles>
  <dxfs count="7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1" defaultTableStyle="TableStyleMedium2" defaultPivotStyle="PivotStyleLight16">
    <tableStyle name="Excel-Ideenbuch 03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Liefertermin 2'!A1"/><Relationship Id="rId3" Type="http://schemas.openxmlformats.org/officeDocument/2006/relationships/hyperlink" Target="#Vertr&#228;ge!A1"/><Relationship Id="rId7" Type="http://schemas.openxmlformats.org/officeDocument/2006/relationships/hyperlink" Target="#'Kalenderwoche 1'!A1"/><Relationship Id="rId2" Type="http://schemas.openxmlformats.org/officeDocument/2006/relationships/hyperlink" Target="#'Projekte 1'!A1"/><Relationship Id="rId1" Type="http://schemas.openxmlformats.org/officeDocument/2006/relationships/hyperlink" Target="#'Projekte 2'!A1"/><Relationship Id="rId6" Type="http://schemas.openxmlformats.org/officeDocument/2006/relationships/hyperlink" Target="#'Kalenderwoche 2'!A1"/><Relationship Id="rId11" Type="http://schemas.openxmlformats.org/officeDocument/2006/relationships/image" Target="../media/image1.png"/><Relationship Id="rId5" Type="http://schemas.openxmlformats.org/officeDocument/2006/relationships/hyperlink" Target="#Monatsstatistik!A1"/><Relationship Id="rId10" Type="http://schemas.openxmlformats.org/officeDocument/2006/relationships/hyperlink" Target="#Schnell&#252;berblick!A1"/><Relationship Id="rId4" Type="http://schemas.openxmlformats.org/officeDocument/2006/relationships/hyperlink" Target="#Zugeh&#246;rigkeit!A1"/><Relationship Id="rId9" Type="http://schemas.openxmlformats.org/officeDocument/2006/relationships/hyperlink" Target="#'Liefertermin 1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23</xdr:row>
      <xdr:rowOff>40695</xdr:rowOff>
    </xdr:from>
    <xdr:to>
      <xdr:col>10</xdr:col>
      <xdr:colOff>323850</xdr:colOff>
      <xdr:row>23</xdr:row>
      <xdr:rowOff>364695</xdr:rowOff>
    </xdr:to>
    <xdr:sp macro="" textlink="">
      <xdr:nvSpPr>
        <xdr:cNvPr id="2" name="Pfeil_10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658437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21</xdr:row>
      <xdr:rowOff>39351</xdr:rowOff>
    </xdr:from>
    <xdr:to>
      <xdr:col>10</xdr:col>
      <xdr:colOff>323850</xdr:colOff>
      <xdr:row>21</xdr:row>
      <xdr:rowOff>363351</xdr:rowOff>
    </xdr:to>
    <xdr:sp macro="" textlink="">
      <xdr:nvSpPr>
        <xdr:cNvPr id="3" name="Pfeil_9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6106776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19</xdr:row>
      <xdr:rowOff>38004</xdr:rowOff>
    </xdr:from>
    <xdr:to>
      <xdr:col>10</xdr:col>
      <xdr:colOff>323850</xdr:colOff>
      <xdr:row>19</xdr:row>
      <xdr:rowOff>362004</xdr:rowOff>
    </xdr:to>
    <xdr:sp macro="" textlink="">
      <xdr:nvSpPr>
        <xdr:cNvPr id="4" name="Pfei_l8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5629179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17</xdr:row>
      <xdr:rowOff>36657</xdr:rowOff>
    </xdr:from>
    <xdr:to>
      <xdr:col>10</xdr:col>
      <xdr:colOff>323850</xdr:colOff>
      <xdr:row>17</xdr:row>
      <xdr:rowOff>360657</xdr:rowOff>
    </xdr:to>
    <xdr:sp macro="" textlink="">
      <xdr:nvSpPr>
        <xdr:cNvPr id="5" name="Pfeil_7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5151582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15</xdr:row>
      <xdr:rowOff>35310</xdr:rowOff>
    </xdr:from>
    <xdr:to>
      <xdr:col>10</xdr:col>
      <xdr:colOff>323850</xdr:colOff>
      <xdr:row>15</xdr:row>
      <xdr:rowOff>359310</xdr:rowOff>
    </xdr:to>
    <xdr:sp macro="" textlink="">
      <xdr:nvSpPr>
        <xdr:cNvPr id="6" name="Pfeil_6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467398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7" name="Pfeil_5">
          <a:hlinkClick xmlns:r="http://schemas.openxmlformats.org/officeDocument/2006/relationships" r:id="rId6" tooltip="Hier geht's zum Vergleich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8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9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10" tooltip="Hier geht's zum Überblick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13</xdr:col>
      <xdr:colOff>476250</xdr:colOff>
      <xdr:row>10</xdr:row>
      <xdr:rowOff>9525</xdr:rowOff>
    </xdr:from>
    <xdr:to>
      <xdr:col>13</xdr:col>
      <xdr:colOff>476250</xdr:colOff>
      <xdr:row>11</xdr:row>
      <xdr:rowOff>49875</xdr:rowOff>
    </xdr:to>
    <xdr:cxnSp macro="">
      <xdr:nvCxnSpPr>
        <xdr:cNvPr id="5" name="Gerade Verbindung mit Pfeil 4"/>
        <xdr:cNvCxnSpPr/>
      </xdr:nvCxnSpPr>
      <xdr:spPr>
        <a:xfrm flipV="1">
          <a:off x="9010650" y="2638425"/>
          <a:ext cx="0" cy="288000"/>
        </a:xfrm>
        <a:prstGeom prst="straightConnector1">
          <a:avLst/>
        </a:prstGeom>
        <a:ln>
          <a:solidFill>
            <a:srgbClr val="C00000"/>
          </a:solidFill>
          <a:tailEnd type="triangle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3</xdr:col>
      <xdr:colOff>47624</xdr:colOff>
      <xdr:row>4</xdr:row>
      <xdr:rowOff>171450</xdr:rowOff>
    </xdr:from>
    <xdr:to>
      <xdr:col>3</xdr:col>
      <xdr:colOff>767624</xdr:colOff>
      <xdr:row>4</xdr:row>
      <xdr:rowOff>171450</xdr:rowOff>
    </xdr:to>
    <xdr:cxnSp macro="">
      <xdr:nvCxnSpPr>
        <xdr:cNvPr id="4" name="Gerade Verbindung mit Pfeil 3"/>
        <xdr:cNvCxnSpPr/>
      </xdr:nvCxnSpPr>
      <xdr:spPr>
        <a:xfrm>
          <a:off x="3009899" y="1314450"/>
          <a:ext cx="720000" cy="0"/>
        </a:xfrm>
        <a:prstGeom prst="straightConnector1">
          <a:avLst/>
        </a:prstGeom>
        <a:ln>
          <a:tailEnd type="triangle"/>
        </a:ln>
        <a:effectLst>
          <a:outerShdw blurRad="25400" dist="12700" dir="5400000" rotWithShape="0">
            <a:srgbClr val="000000">
              <a:alpha val="35000"/>
            </a:srgbClr>
          </a:outerShdw>
        </a:effectLst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760049</xdr:colOff>
      <xdr:row>5</xdr:row>
      <xdr:rowOff>34916</xdr:rowOff>
    </xdr:from>
    <xdr:to>
      <xdr:col>2</xdr:col>
      <xdr:colOff>760049</xdr:colOff>
      <xdr:row>5</xdr:row>
      <xdr:rowOff>394916</xdr:rowOff>
    </xdr:to>
    <xdr:cxnSp macro="">
      <xdr:nvCxnSpPr>
        <xdr:cNvPr id="5" name="Gerade Verbindung mit Pfeil 4"/>
        <xdr:cNvCxnSpPr/>
      </xdr:nvCxnSpPr>
      <xdr:spPr>
        <a:xfrm rot="5400000">
          <a:off x="2027849" y="1681766"/>
          <a:ext cx="360000" cy="0"/>
        </a:xfrm>
        <a:prstGeom prst="straightConnector1">
          <a:avLst/>
        </a:prstGeom>
        <a:ln>
          <a:tailEnd type="triangle"/>
        </a:ln>
        <a:effectLst>
          <a:outerShdw blurRad="25400" dist="12700" dir="5400000" rotWithShape="0">
            <a:srgbClr val="000000">
              <a:alpha val="35000"/>
            </a:srgbClr>
          </a:outerShdw>
        </a:effectLst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3</xdr:col>
      <xdr:colOff>915594</xdr:colOff>
      <xdr:row>5</xdr:row>
      <xdr:rowOff>52387</xdr:rowOff>
    </xdr:from>
    <xdr:to>
      <xdr:col>4</xdr:col>
      <xdr:colOff>86094</xdr:colOff>
      <xdr:row>5</xdr:row>
      <xdr:rowOff>268387</xdr:rowOff>
    </xdr:to>
    <xdr:pic>
      <xdr:nvPicPr>
        <xdr:cNvPr id="3" name="Grafik 2" descr="C:\Users\SCHIEC~1\AppData\Local\Temp\SNAGHTMLac37c0d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869" y="1509712"/>
          <a:ext cx="218250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915594</xdr:colOff>
      <xdr:row>8</xdr:row>
      <xdr:rowOff>58340</xdr:rowOff>
    </xdr:from>
    <xdr:to>
      <xdr:col>4</xdr:col>
      <xdr:colOff>86094</xdr:colOff>
      <xdr:row>8</xdr:row>
      <xdr:rowOff>274340</xdr:rowOff>
    </xdr:to>
    <xdr:pic>
      <xdr:nvPicPr>
        <xdr:cNvPr id="4" name="Grafik 3" descr="C:\Users\SCHIEC~1\AppData\Local\Temp\SNAGHTMLac37c0d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869" y="2458640"/>
          <a:ext cx="218250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908926</xdr:colOff>
      <xdr:row>6</xdr:row>
      <xdr:rowOff>54372</xdr:rowOff>
    </xdr:from>
    <xdr:to>
      <xdr:col>4</xdr:col>
      <xdr:colOff>92762</xdr:colOff>
      <xdr:row>6</xdr:row>
      <xdr:rowOff>270372</xdr:rowOff>
    </xdr:to>
    <xdr:pic>
      <xdr:nvPicPr>
        <xdr:cNvPr id="5" name="Grafik 4" descr="C:\Users\SCHIEC~1\AppData\Local\Temp\SNAGHTMLac49751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2201" y="1826022"/>
          <a:ext cx="231586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908926</xdr:colOff>
      <xdr:row>7</xdr:row>
      <xdr:rowOff>56356</xdr:rowOff>
    </xdr:from>
    <xdr:to>
      <xdr:col>4</xdr:col>
      <xdr:colOff>92762</xdr:colOff>
      <xdr:row>7</xdr:row>
      <xdr:rowOff>272356</xdr:rowOff>
    </xdr:to>
    <xdr:pic>
      <xdr:nvPicPr>
        <xdr:cNvPr id="6" name="Grafik 5" descr="C:\Users\SCHIEC~1\AppData\Local\Temp\SNAGHTMLac49751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2201" y="2142331"/>
          <a:ext cx="231586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915594</xdr:colOff>
      <xdr:row>11</xdr:row>
      <xdr:rowOff>52387</xdr:rowOff>
    </xdr:from>
    <xdr:ext cx="218250" cy="216000"/>
    <xdr:pic>
      <xdr:nvPicPr>
        <xdr:cNvPr id="7" name="Grafik 6" descr="C:\Users\SCHIEC~1\AppData\Local\Temp\SNAGHTMLac37c0d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869" y="1509712"/>
          <a:ext cx="218250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915594</xdr:colOff>
      <xdr:row>14</xdr:row>
      <xdr:rowOff>58340</xdr:rowOff>
    </xdr:from>
    <xdr:ext cx="218250" cy="216000"/>
    <xdr:pic>
      <xdr:nvPicPr>
        <xdr:cNvPr id="8" name="Grafik 7" descr="C:\Users\SCHIEC~1\AppData\Local\Temp\SNAGHTMLac37c0d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869" y="2458640"/>
          <a:ext cx="218250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908926</xdr:colOff>
      <xdr:row>12</xdr:row>
      <xdr:rowOff>54372</xdr:rowOff>
    </xdr:from>
    <xdr:ext cx="231586" cy="216000"/>
    <xdr:pic>
      <xdr:nvPicPr>
        <xdr:cNvPr id="9" name="Grafik 8" descr="C:\Users\SCHIEC~1\AppData\Local\Temp\SNAGHTMLac49751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2201" y="1826022"/>
          <a:ext cx="231586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908926</xdr:colOff>
      <xdr:row>13</xdr:row>
      <xdr:rowOff>56356</xdr:rowOff>
    </xdr:from>
    <xdr:ext cx="231586" cy="216000"/>
    <xdr:pic>
      <xdr:nvPicPr>
        <xdr:cNvPr id="10" name="Grafik 9" descr="C:\Users\SCHIEC~1\AppData\Local\Temp\SNAGHTMLac49751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2201" y="2142331"/>
          <a:ext cx="231586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915594</xdr:colOff>
      <xdr:row>17</xdr:row>
      <xdr:rowOff>52387</xdr:rowOff>
    </xdr:from>
    <xdr:ext cx="218250" cy="216000"/>
    <xdr:pic>
      <xdr:nvPicPr>
        <xdr:cNvPr id="11" name="Grafik 10" descr="C:\Users\SCHIEC~1\AppData\Local\Temp\SNAGHTMLac37c0d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869" y="3462337"/>
          <a:ext cx="218250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915594</xdr:colOff>
      <xdr:row>20</xdr:row>
      <xdr:rowOff>58340</xdr:rowOff>
    </xdr:from>
    <xdr:ext cx="218250" cy="216000"/>
    <xdr:pic>
      <xdr:nvPicPr>
        <xdr:cNvPr id="12" name="Grafik 11" descr="C:\Users\SCHIEC~1\AppData\Local\Temp\SNAGHTMLac37c0d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869" y="4411265"/>
          <a:ext cx="218250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908926</xdr:colOff>
      <xdr:row>18</xdr:row>
      <xdr:rowOff>54372</xdr:rowOff>
    </xdr:from>
    <xdr:ext cx="231586" cy="216000"/>
    <xdr:pic>
      <xdr:nvPicPr>
        <xdr:cNvPr id="13" name="Grafik 12" descr="C:\Users\SCHIEC~1\AppData\Local\Temp\SNAGHTMLac49751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2201" y="3778647"/>
          <a:ext cx="231586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908926</xdr:colOff>
      <xdr:row>19</xdr:row>
      <xdr:rowOff>56356</xdr:rowOff>
    </xdr:from>
    <xdr:ext cx="231586" cy="216000"/>
    <xdr:pic>
      <xdr:nvPicPr>
        <xdr:cNvPr id="14" name="Grafik 13" descr="C:\Users\SCHIEC~1\AppData\Local\Temp\SNAGHTMLac49751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2201" y="4094956"/>
          <a:ext cx="231586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915594</xdr:colOff>
      <xdr:row>23</xdr:row>
      <xdr:rowOff>52387</xdr:rowOff>
    </xdr:from>
    <xdr:ext cx="218250" cy="216000"/>
    <xdr:pic>
      <xdr:nvPicPr>
        <xdr:cNvPr id="15" name="Grafik 14" descr="C:\Users\SCHIEC~1\AppData\Local\Temp\SNAGHTMLac37c0d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869" y="5414962"/>
          <a:ext cx="218250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915594</xdr:colOff>
      <xdr:row>26</xdr:row>
      <xdr:rowOff>58340</xdr:rowOff>
    </xdr:from>
    <xdr:ext cx="218250" cy="216000"/>
    <xdr:pic>
      <xdr:nvPicPr>
        <xdr:cNvPr id="16" name="Grafik 15" descr="C:\Users\SCHIEC~1\AppData\Local\Temp\SNAGHTMLac37c0d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869" y="6363890"/>
          <a:ext cx="218250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908926</xdr:colOff>
      <xdr:row>24</xdr:row>
      <xdr:rowOff>54372</xdr:rowOff>
    </xdr:from>
    <xdr:ext cx="231586" cy="216000"/>
    <xdr:pic>
      <xdr:nvPicPr>
        <xdr:cNvPr id="17" name="Grafik 16" descr="C:\Users\SCHIEC~1\AppData\Local\Temp\SNAGHTMLac49751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2201" y="5731272"/>
          <a:ext cx="231586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908926</xdr:colOff>
      <xdr:row>25</xdr:row>
      <xdr:rowOff>56356</xdr:rowOff>
    </xdr:from>
    <xdr:ext cx="231586" cy="216000"/>
    <xdr:pic>
      <xdr:nvPicPr>
        <xdr:cNvPr id="18" name="Grafik 17" descr="C:\Users\SCHIEC~1\AppData\Local\Temp\SNAGHTMLac49751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2201" y="6047581"/>
          <a:ext cx="231586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showGridLines="0" showRowColHeader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137" t="s">
        <v>0</v>
      </c>
      <c r="C2" s="138"/>
      <c r="D2" s="138"/>
      <c r="E2" s="138"/>
      <c r="F2" s="138"/>
      <c r="G2" s="138"/>
      <c r="H2" s="138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31" t="s">
        <v>119</v>
      </c>
      <c r="C4" s="6"/>
      <c r="D4" s="7"/>
      <c r="E4" s="8"/>
      <c r="F4" s="8"/>
      <c r="G4" s="8"/>
      <c r="H4" s="8"/>
      <c r="I4" s="8"/>
      <c r="J4" s="8"/>
      <c r="K4" s="8"/>
    </row>
    <row r="5" spans="1:11" x14ac:dyDescent="0.25">
      <c r="K5" s="4"/>
    </row>
    <row r="6" spans="1:11" ht="30" customHeight="1" x14ac:dyDescent="0.25">
      <c r="B6" s="17" t="s">
        <v>1</v>
      </c>
      <c r="D6" s="16" t="str">
        <f>Schnellüberblick!B1</f>
        <v>Wichtige Datums- und Zeitfunktionen zum Kennenlernen</v>
      </c>
      <c r="E6" s="9"/>
      <c r="F6" s="9"/>
      <c r="G6" s="9"/>
      <c r="H6" s="9"/>
      <c r="I6" s="10"/>
      <c r="J6" s="11"/>
    </row>
    <row r="7" spans="1:11" ht="8.1" customHeight="1" x14ac:dyDescent="0.25"/>
    <row r="8" spans="1:11" ht="30" customHeight="1" x14ac:dyDescent="0.25">
      <c r="B8" s="17" t="s">
        <v>2</v>
      </c>
      <c r="D8" s="16" t="str">
        <f>'Liefertermin 1'!B1</f>
        <v>Liefertermine per Addition berechnen</v>
      </c>
      <c r="E8" s="9"/>
      <c r="F8" s="9"/>
      <c r="G8" s="9"/>
      <c r="H8" s="9"/>
      <c r="I8" s="10"/>
      <c r="J8" s="11"/>
    </row>
    <row r="9" spans="1:11" ht="8.1" customHeight="1" x14ac:dyDescent="0.25"/>
    <row r="10" spans="1:11" ht="30" customHeight="1" x14ac:dyDescent="0.25">
      <c r="B10" s="17" t="s">
        <v>3</v>
      </c>
      <c r="D10" s="16" t="str">
        <f>'Liefertermin 2'!B1</f>
        <v>Liefertermine ermitteln mit WOCHENTAG und WENN</v>
      </c>
      <c r="E10" s="9"/>
      <c r="F10" s="9"/>
      <c r="G10" s="9"/>
      <c r="H10" s="9"/>
      <c r="I10" s="10"/>
      <c r="J10" s="11"/>
    </row>
    <row r="11" spans="1:11" ht="8.1" customHeight="1" x14ac:dyDescent="0.25"/>
    <row r="12" spans="1:11" ht="30" customHeight="1" x14ac:dyDescent="0.25">
      <c r="B12" s="17" t="s">
        <v>4</v>
      </c>
      <c r="D12" s="16" t="str">
        <f>'Kalenderwoche 1'!B1</f>
        <v>Die Kalenderwoche zu einem Datum ermitteln</v>
      </c>
      <c r="E12" s="9"/>
      <c r="F12" s="9"/>
      <c r="G12" s="9"/>
      <c r="H12" s="9"/>
      <c r="I12" s="10"/>
      <c r="J12" s="11"/>
    </row>
    <row r="13" spans="1:11" ht="8.1" customHeight="1" x14ac:dyDescent="0.25"/>
    <row r="14" spans="1:11" ht="30" customHeight="1" x14ac:dyDescent="0.25">
      <c r="B14" s="17" t="s">
        <v>5</v>
      </c>
      <c r="D14" s="16" t="str">
        <f>'Kalenderwoche 2'!B1</f>
        <v>Vergleich der beiden Kalenderwoche-Funktionen</v>
      </c>
      <c r="E14" s="9"/>
      <c r="F14" s="9"/>
      <c r="G14" s="9"/>
      <c r="H14" s="9"/>
      <c r="I14" s="10"/>
      <c r="J14" s="11"/>
    </row>
    <row r="15" spans="1:11" ht="8.1" customHeight="1" x14ac:dyDescent="0.25"/>
    <row r="16" spans="1:11" ht="30" customHeight="1" x14ac:dyDescent="0.25">
      <c r="B16" s="17" t="s">
        <v>6</v>
      </c>
      <c r="D16" s="16" t="str">
        <f>Monatsstatistik!B1</f>
        <v>Bestell- und Lieferstatistik nach Monat</v>
      </c>
      <c r="E16" s="9"/>
      <c r="F16" s="9"/>
      <c r="G16" s="9"/>
      <c r="H16" s="9"/>
      <c r="I16" s="10"/>
      <c r="J16" s="11"/>
    </row>
    <row r="17" spans="1:11" ht="8.1" customHeight="1" x14ac:dyDescent="0.25"/>
    <row r="18" spans="1:11" ht="30" customHeight="1" x14ac:dyDescent="0.25">
      <c r="B18" s="17" t="s">
        <v>7</v>
      </c>
      <c r="D18" s="16" t="str">
        <f>Zugehörigkeit!B1</f>
        <v>Betriebszugehörigkeit berechnen: BRTEILJAHRE vs. DATEDIF</v>
      </c>
      <c r="E18" s="9"/>
      <c r="F18" s="9"/>
      <c r="G18" s="9"/>
      <c r="H18" s="9"/>
      <c r="I18" s="10"/>
      <c r="J18" s="11"/>
    </row>
    <row r="19" spans="1:11" ht="8.1" customHeight="1" x14ac:dyDescent="0.25"/>
    <row r="20" spans="1:11" ht="30" customHeight="1" x14ac:dyDescent="0.25">
      <c r="B20" s="17" t="s">
        <v>8</v>
      </c>
      <c r="D20" s="16" t="str">
        <f>Verträge!B1</f>
        <v>Vertragsende ermitteln mit EDATUM, WOCHENTAG und WENN</v>
      </c>
      <c r="E20" s="9"/>
      <c r="F20" s="9"/>
      <c r="G20" s="9"/>
      <c r="H20" s="9"/>
      <c r="I20" s="10"/>
      <c r="J20" s="11"/>
    </row>
    <row r="21" spans="1:11" ht="7.5" customHeight="1" x14ac:dyDescent="0.25"/>
    <row r="22" spans="1:11" ht="30" customHeight="1" x14ac:dyDescent="0.25">
      <c r="B22" s="17" t="s">
        <v>9</v>
      </c>
      <c r="D22" s="16" t="str">
        <f>'Projekte 1'!B1</f>
        <v>Dauer sowie Start- und Endtermine von Projekten berechnen</v>
      </c>
      <c r="E22" s="9"/>
      <c r="F22" s="9"/>
      <c r="G22" s="9"/>
      <c r="H22" s="9"/>
      <c r="I22" s="10"/>
      <c r="J22" s="11"/>
    </row>
    <row r="23" spans="1:11" ht="7.5" customHeight="1" x14ac:dyDescent="0.25"/>
    <row r="24" spans="1:11" ht="30" customHeight="1" x14ac:dyDescent="0.25">
      <c r="B24" s="17" t="s">
        <v>10</v>
      </c>
      <c r="D24" s="16" t="str">
        <f>'Projekte 2'!B1</f>
        <v>Wenn die Arbeitswoche sechs oder vier Tage hat</v>
      </c>
      <c r="E24" s="9"/>
      <c r="F24" s="9"/>
      <c r="G24" s="9"/>
      <c r="H24" s="9"/>
      <c r="I24" s="10"/>
      <c r="J24" s="11"/>
    </row>
    <row r="26" spans="1:11" x14ac:dyDescent="0.25">
      <c r="A26" s="3"/>
      <c r="B26" s="12" t="s">
        <v>11</v>
      </c>
      <c r="C26" s="7"/>
      <c r="D26" s="7"/>
      <c r="E26" s="8"/>
      <c r="F26" s="8"/>
      <c r="G26" s="8"/>
      <c r="H26" s="8"/>
      <c r="I26" s="8"/>
      <c r="J26" s="8"/>
      <c r="K26" s="8"/>
    </row>
    <row r="27" spans="1:11" x14ac:dyDescent="0.25">
      <c r="B27" s="13" t="s">
        <v>21</v>
      </c>
      <c r="C27" s="14"/>
      <c r="D27" s="14"/>
      <c r="K27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1" style="26" customWidth="1"/>
    <col min="3" max="3" width="11.28515625" style="26" customWidth="1"/>
    <col min="4" max="4" width="8.7109375" style="26" customWidth="1"/>
    <col min="5" max="5" width="11.28515625" style="26" customWidth="1"/>
    <col min="6" max="6" width="3.7109375" style="26" customWidth="1"/>
    <col min="7" max="7" width="11.28515625" style="26" customWidth="1"/>
    <col min="8" max="8" width="8.42578125" style="26" customWidth="1"/>
    <col min="9" max="9" width="14.5703125" style="26" customWidth="1"/>
    <col min="10" max="10" width="43.140625" style="26" customWidth="1"/>
    <col min="11" max="16384" width="11.42578125" style="26"/>
  </cols>
  <sheetData>
    <row r="1" spans="1:10" ht="45" customHeight="1" x14ac:dyDescent="0.7">
      <c r="B1" s="18" t="s">
        <v>107</v>
      </c>
      <c r="C1" s="18"/>
      <c r="D1" s="18"/>
      <c r="E1" s="18"/>
    </row>
    <row r="2" spans="1:10" x14ac:dyDescent="0.25">
      <c r="B2" s="19"/>
      <c r="C2" s="19"/>
      <c r="D2" s="19"/>
      <c r="E2" s="19"/>
    </row>
    <row r="3" spans="1:10" x14ac:dyDescent="0.25">
      <c r="B3" s="19"/>
      <c r="C3" s="19"/>
      <c r="D3" s="19"/>
      <c r="E3" s="19"/>
    </row>
    <row r="4" spans="1:10" x14ac:dyDescent="0.25">
      <c r="B4" s="20"/>
    </row>
    <row r="5" spans="1:10" s="25" customFormat="1" ht="20.100000000000001" customHeight="1" x14ac:dyDescent="0.25">
      <c r="A5" s="21"/>
      <c r="B5" s="114" t="s">
        <v>108</v>
      </c>
      <c r="C5" s="67" t="s">
        <v>109</v>
      </c>
      <c r="D5" s="67" t="s">
        <v>110</v>
      </c>
      <c r="E5" s="96" t="s">
        <v>111</v>
      </c>
      <c r="F5" s="26"/>
      <c r="G5" s="113" t="s">
        <v>112</v>
      </c>
    </row>
    <row r="6" spans="1:10" ht="20.100000000000001" customHeight="1" x14ac:dyDescent="0.25">
      <c r="B6" s="111">
        <v>66</v>
      </c>
      <c r="C6" s="121">
        <v>41337</v>
      </c>
      <c r="D6" s="115"/>
      <c r="E6" s="124">
        <v>41547</v>
      </c>
      <c r="G6" s="119">
        <v>41275</v>
      </c>
      <c r="I6"/>
      <c r="J6"/>
    </row>
    <row r="7" spans="1:10" ht="20.100000000000001" customHeight="1" x14ac:dyDescent="0.25">
      <c r="B7" s="112">
        <v>94</v>
      </c>
      <c r="C7" s="122">
        <v>41372</v>
      </c>
      <c r="D7" s="116"/>
      <c r="E7" s="125">
        <v>41501</v>
      </c>
      <c r="G7" s="119">
        <v>41362</v>
      </c>
      <c r="H7" s="53"/>
      <c r="I7"/>
      <c r="J7"/>
    </row>
    <row r="8" spans="1:10" ht="20.100000000000001" customHeight="1" x14ac:dyDescent="0.25">
      <c r="B8" s="111">
        <v>130</v>
      </c>
      <c r="C8" s="121">
        <v>41409</v>
      </c>
      <c r="D8" s="115"/>
      <c r="E8" s="124">
        <v>41607</v>
      </c>
      <c r="G8" s="119">
        <v>41365</v>
      </c>
      <c r="I8"/>
      <c r="J8"/>
    </row>
    <row r="9" spans="1:10" ht="20.100000000000001" customHeight="1" x14ac:dyDescent="0.25">
      <c r="B9" s="112">
        <v>328</v>
      </c>
      <c r="C9" s="122">
        <v>41422</v>
      </c>
      <c r="D9" s="116"/>
      <c r="E9" s="125">
        <v>41565</v>
      </c>
      <c r="G9" s="119">
        <v>41395</v>
      </c>
      <c r="I9"/>
      <c r="J9"/>
    </row>
    <row r="10" spans="1:10" ht="20.100000000000001" customHeight="1" x14ac:dyDescent="0.25">
      <c r="B10" s="111">
        <v>457</v>
      </c>
      <c r="C10" s="121">
        <v>41445</v>
      </c>
      <c r="D10" s="115"/>
      <c r="E10" s="124">
        <v>41578</v>
      </c>
      <c r="G10" s="119">
        <v>41403</v>
      </c>
      <c r="I10"/>
      <c r="J10"/>
    </row>
    <row r="11" spans="1:10" ht="20.100000000000001" customHeight="1" x14ac:dyDescent="0.25">
      <c r="B11" s="112">
        <v>466</v>
      </c>
      <c r="C11" s="122">
        <v>41445</v>
      </c>
      <c r="D11" s="116"/>
      <c r="E11" s="125">
        <v>41516</v>
      </c>
      <c r="G11" s="119">
        <v>41414</v>
      </c>
    </row>
    <row r="12" spans="1:10" ht="20.100000000000001" customHeight="1" x14ac:dyDescent="0.25">
      <c r="B12" s="111">
        <v>470</v>
      </c>
      <c r="C12" s="121">
        <v>41445</v>
      </c>
      <c r="D12" s="115"/>
      <c r="E12" s="124">
        <v>41578</v>
      </c>
      <c r="G12" s="119">
        <v>41424</v>
      </c>
    </row>
    <row r="13" spans="1:10" ht="20.100000000000001" customHeight="1" x14ac:dyDescent="0.25">
      <c r="B13" s="112">
        <v>471</v>
      </c>
      <c r="C13" s="122">
        <v>41445</v>
      </c>
      <c r="D13" s="116">
        <v>90</v>
      </c>
      <c r="E13" s="125"/>
      <c r="G13" s="119">
        <v>41501</v>
      </c>
    </row>
    <row r="14" spans="1:10" ht="20.100000000000001" customHeight="1" x14ac:dyDescent="0.25">
      <c r="B14" s="111">
        <v>472</v>
      </c>
      <c r="C14" s="121">
        <v>41445</v>
      </c>
      <c r="D14" s="115">
        <v>110</v>
      </c>
      <c r="E14" s="124"/>
      <c r="G14" s="119">
        <v>41550</v>
      </c>
    </row>
    <row r="15" spans="1:10" ht="20.100000000000001" customHeight="1" x14ac:dyDescent="0.25">
      <c r="B15" s="112">
        <v>76</v>
      </c>
      <c r="C15" s="122">
        <v>41487</v>
      </c>
      <c r="D15" s="116">
        <v>45</v>
      </c>
      <c r="E15" s="125"/>
      <c r="G15" s="119">
        <v>41578</v>
      </c>
    </row>
    <row r="16" spans="1:10" ht="20.100000000000001" customHeight="1" x14ac:dyDescent="0.25">
      <c r="B16" s="111">
        <v>576</v>
      </c>
      <c r="C16" s="121"/>
      <c r="D16" s="115">
        <v>60</v>
      </c>
      <c r="E16" s="124">
        <v>41565</v>
      </c>
      <c r="G16" s="119">
        <v>41579</v>
      </c>
    </row>
    <row r="17" spans="2:7" ht="20.100000000000001" customHeight="1" x14ac:dyDescent="0.25">
      <c r="B17" s="112">
        <v>493</v>
      </c>
      <c r="C17" s="122"/>
      <c r="D17" s="116">
        <v>72</v>
      </c>
      <c r="E17" s="125">
        <v>41599</v>
      </c>
      <c r="G17" s="119">
        <v>41633</v>
      </c>
    </row>
    <row r="18" spans="2:7" ht="20.100000000000001" customHeight="1" x14ac:dyDescent="0.25">
      <c r="B18" s="117">
        <v>108</v>
      </c>
      <c r="C18" s="123"/>
      <c r="D18" s="118">
        <v>30</v>
      </c>
      <c r="E18" s="126">
        <v>41618</v>
      </c>
      <c r="G18" s="119">
        <v>41634</v>
      </c>
    </row>
    <row r="19" spans="2:7" ht="20.100000000000001" customHeight="1" x14ac:dyDescent="0.25">
      <c r="B19"/>
      <c r="C19"/>
      <c r="D19"/>
      <c r="E19"/>
      <c r="G19" s="120">
        <v>41635</v>
      </c>
    </row>
    <row r="20" spans="2:7" ht="20.100000000000001" customHeight="1" x14ac:dyDescent="0.25">
      <c r="B20"/>
      <c r="C20"/>
      <c r="D20"/>
      <c r="E20"/>
    </row>
    <row r="21" spans="2:7" ht="20.100000000000001" customHeight="1" x14ac:dyDescent="0.25">
      <c r="B21"/>
      <c r="C21"/>
      <c r="D21"/>
      <c r="E21"/>
    </row>
    <row r="22" spans="2:7" ht="20.100000000000001" customHeight="1" x14ac:dyDescent="0.25">
      <c r="B22"/>
      <c r="C22"/>
      <c r="D22"/>
      <c r="E22"/>
    </row>
    <row r="23" spans="2:7" ht="20.100000000000001" customHeight="1" x14ac:dyDescent="0.25"/>
    <row r="24" spans="2:7" ht="20.100000000000001" customHeight="1" x14ac:dyDescent="0.25"/>
    <row r="25" spans="2:7" ht="20.100000000000001" customHeight="1" x14ac:dyDescent="0.25"/>
  </sheetData>
  <sortState ref="G6:G25">
    <sortCondition ref="G19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.5703125" style="26" customWidth="1"/>
    <col min="3" max="3" width="11.28515625" style="26" customWidth="1"/>
    <col min="4" max="5" width="13.7109375" style="26" customWidth="1"/>
    <col min="6" max="6" width="11.28515625" style="26" customWidth="1"/>
    <col min="7" max="7" width="3.7109375" style="26" customWidth="1"/>
    <col min="8" max="8" width="11.28515625" style="26" customWidth="1"/>
    <col min="9" max="9" width="3.7109375" style="26" customWidth="1"/>
    <col min="10" max="10" width="13.7109375" style="26" customWidth="1"/>
    <col min="11" max="11" width="11.28515625" style="26" customWidth="1"/>
    <col min="12" max="14" width="13.7109375" style="26" customWidth="1"/>
    <col min="15" max="15" width="11.28515625" style="26" customWidth="1"/>
    <col min="16" max="16384" width="11.42578125" style="26"/>
  </cols>
  <sheetData>
    <row r="1" spans="2:15" ht="45" customHeight="1" x14ac:dyDescent="0.7">
      <c r="B1" s="18" t="s">
        <v>118</v>
      </c>
      <c r="C1" s="18"/>
      <c r="D1" s="18"/>
      <c r="E1" s="18"/>
    </row>
    <row r="2" spans="2:15" x14ac:dyDescent="0.25">
      <c r="B2" s="19"/>
      <c r="C2" s="19"/>
      <c r="D2" s="19"/>
      <c r="E2" s="19"/>
    </row>
    <row r="3" spans="2:15" x14ac:dyDescent="0.25">
      <c r="B3" s="19"/>
      <c r="C3" s="19"/>
      <c r="D3" s="19"/>
      <c r="E3" s="19"/>
    </row>
    <row r="4" spans="2:15" ht="15.75" thickBot="1" x14ac:dyDescent="0.3">
      <c r="B4" s="20"/>
    </row>
    <row r="5" spans="2:15" customFormat="1" ht="20.100000000000001" customHeight="1" thickTop="1" thickBot="1" x14ac:dyDescent="0.3">
      <c r="B5" s="114" t="s">
        <v>113</v>
      </c>
      <c r="C5" s="67" t="s">
        <v>109</v>
      </c>
      <c r="D5" s="67" t="s">
        <v>114</v>
      </c>
      <c r="E5" s="135" t="s">
        <v>115</v>
      </c>
      <c r="F5" s="134" t="s">
        <v>111</v>
      </c>
      <c r="G5" s="26"/>
      <c r="H5" s="113" t="s">
        <v>112</v>
      </c>
      <c r="J5" s="114" t="s">
        <v>113</v>
      </c>
      <c r="K5" s="67" t="s">
        <v>109</v>
      </c>
      <c r="L5" s="67" t="s">
        <v>114</v>
      </c>
      <c r="M5" s="67" t="s">
        <v>115</v>
      </c>
      <c r="N5" s="135" t="s">
        <v>116</v>
      </c>
      <c r="O5" s="134" t="s">
        <v>111</v>
      </c>
    </row>
    <row r="6" spans="2:15" customFormat="1" ht="20.100000000000001" customHeight="1" thickTop="1" x14ac:dyDescent="0.25">
      <c r="B6" s="127">
        <v>22</v>
      </c>
      <c r="C6" s="121">
        <v>41358</v>
      </c>
      <c r="D6" s="128">
        <f t="shared" ref="D6:D9" si="0">NETWORKDAYS(C6,F6,$H$6:$H$19)</f>
        <v>7</v>
      </c>
      <c r="E6" s="128"/>
      <c r="F6" s="124">
        <v>41368</v>
      </c>
      <c r="G6" s="26"/>
      <c r="H6" s="119">
        <v>41275</v>
      </c>
      <c r="J6" s="127">
        <v>22</v>
      </c>
      <c r="K6" s="121">
        <v>41358</v>
      </c>
      <c r="L6" s="128">
        <f t="shared" ref="L6:L9" si="1">NETWORKDAYS(K6,O6,$H$6:$H$19)</f>
        <v>7</v>
      </c>
      <c r="M6" s="128">
        <f t="shared" ref="M6:M10" si="2">NETWORKDAYS.INTL(K6,O6,11,$H$6:$H$19)</f>
        <v>8</v>
      </c>
      <c r="N6" s="128"/>
      <c r="O6" s="124">
        <v>41368</v>
      </c>
    </row>
    <row r="7" spans="2:15" customFormat="1" ht="20.100000000000001" customHeight="1" x14ac:dyDescent="0.25">
      <c r="B7" s="129">
        <v>32</v>
      </c>
      <c r="C7" s="122">
        <v>41393</v>
      </c>
      <c r="D7" s="130">
        <f t="shared" si="0"/>
        <v>8</v>
      </c>
      <c r="E7" s="130"/>
      <c r="F7" s="125">
        <v>41404</v>
      </c>
      <c r="G7" s="26"/>
      <c r="H7" s="119">
        <v>41362</v>
      </c>
      <c r="J7" s="129">
        <v>32</v>
      </c>
      <c r="K7" s="122">
        <v>41393</v>
      </c>
      <c r="L7" s="130">
        <f t="shared" si="1"/>
        <v>8</v>
      </c>
      <c r="M7" s="130">
        <f t="shared" si="2"/>
        <v>9</v>
      </c>
      <c r="N7" s="130"/>
      <c r="O7" s="125">
        <v>41404</v>
      </c>
    </row>
    <row r="8" spans="2:15" customFormat="1" ht="20.100000000000001" customHeight="1" x14ac:dyDescent="0.25">
      <c r="B8" s="127">
        <v>41</v>
      </c>
      <c r="C8" s="121">
        <v>41409</v>
      </c>
      <c r="D8" s="128">
        <f t="shared" si="0"/>
        <v>10</v>
      </c>
      <c r="E8" s="128"/>
      <c r="F8" s="124">
        <v>41424</v>
      </c>
      <c r="G8" s="26"/>
      <c r="H8" s="119">
        <v>41365</v>
      </c>
      <c r="J8" s="127">
        <v>41</v>
      </c>
      <c r="K8" s="121">
        <v>41409</v>
      </c>
      <c r="L8" s="128">
        <f t="shared" si="1"/>
        <v>10</v>
      </c>
      <c r="M8" s="128">
        <f t="shared" si="2"/>
        <v>12</v>
      </c>
      <c r="N8" s="128"/>
      <c r="O8" s="124">
        <v>41424</v>
      </c>
    </row>
    <row r="9" spans="2:15" customFormat="1" ht="20.100000000000001" customHeight="1" x14ac:dyDescent="0.25">
      <c r="B9" s="129">
        <v>79</v>
      </c>
      <c r="C9" s="122">
        <v>41493</v>
      </c>
      <c r="D9" s="130">
        <f t="shared" si="0"/>
        <v>7</v>
      </c>
      <c r="E9" s="130"/>
      <c r="F9" s="125">
        <v>41502</v>
      </c>
      <c r="G9" s="26"/>
      <c r="H9" s="119">
        <v>41395</v>
      </c>
      <c r="J9" s="129">
        <v>79</v>
      </c>
      <c r="K9" s="122">
        <v>41493</v>
      </c>
      <c r="L9" s="130">
        <f t="shared" si="1"/>
        <v>7</v>
      </c>
      <c r="M9" s="130">
        <f t="shared" si="2"/>
        <v>8</v>
      </c>
      <c r="N9" s="130"/>
      <c r="O9" s="125">
        <v>41502</v>
      </c>
    </row>
    <row r="10" spans="2:15" customFormat="1" ht="20.100000000000001" customHeight="1" x14ac:dyDescent="0.25">
      <c r="B10" s="131">
        <v>97</v>
      </c>
      <c r="C10" s="123">
        <v>41548</v>
      </c>
      <c r="D10" s="132">
        <f>NETWORKDAYS(C10,F10,$H$6:$H$19)</f>
        <v>23</v>
      </c>
      <c r="E10" s="132"/>
      <c r="F10" s="126">
        <v>41583</v>
      </c>
      <c r="G10" s="26"/>
      <c r="H10" s="119">
        <v>41403</v>
      </c>
      <c r="J10" s="131">
        <v>97</v>
      </c>
      <c r="K10" s="123">
        <v>41548</v>
      </c>
      <c r="L10" s="132">
        <f>NETWORKDAYS(K10,O10,$H$6:$H$19)</f>
        <v>23</v>
      </c>
      <c r="M10" s="132">
        <f t="shared" si="2"/>
        <v>28</v>
      </c>
      <c r="N10" s="132"/>
      <c r="O10" s="126">
        <v>41583</v>
      </c>
    </row>
    <row r="11" spans="2:15" customFormat="1" ht="20.100000000000001" customHeight="1" x14ac:dyDescent="0.25">
      <c r="B11" s="26"/>
      <c r="C11" s="26"/>
      <c r="D11" s="26"/>
      <c r="E11" s="26"/>
      <c r="F11" s="26"/>
      <c r="G11" s="26"/>
      <c r="H11" s="119">
        <v>41414</v>
      </c>
      <c r="J11" s="26"/>
      <c r="K11" s="26"/>
      <c r="L11" s="26"/>
      <c r="M11" s="26"/>
      <c r="N11" s="26"/>
      <c r="O11" s="26"/>
    </row>
    <row r="12" spans="2:15" customFormat="1" ht="20.100000000000001" customHeight="1" x14ac:dyDescent="0.25">
      <c r="B12" s="26"/>
      <c r="C12" s="26"/>
      <c r="D12" s="26"/>
      <c r="E12" s="133"/>
      <c r="F12" s="26"/>
      <c r="G12" s="26"/>
      <c r="H12" s="119">
        <v>41424</v>
      </c>
      <c r="J12" s="26"/>
      <c r="K12" s="26"/>
      <c r="L12" s="26"/>
      <c r="M12" s="26"/>
      <c r="N12" s="136" t="s">
        <v>117</v>
      </c>
      <c r="O12" s="26"/>
    </row>
    <row r="13" spans="2:15" customFormat="1" ht="20.100000000000001" customHeight="1" x14ac:dyDescent="0.25">
      <c r="G13" s="26"/>
      <c r="H13" s="119">
        <v>41501</v>
      </c>
    </row>
    <row r="14" spans="2:15" customFormat="1" ht="20.100000000000001" customHeight="1" x14ac:dyDescent="0.25">
      <c r="G14" s="26"/>
      <c r="H14" s="119">
        <v>41550</v>
      </c>
    </row>
    <row r="15" spans="2:15" customFormat="1" ht="20.100000000000001" customHeight="1" x14ac:dyDescent="0.25">
      <c r="G15" s="26"/>
      <c r="H15" s="119">
        <v>41578</v>
      </c>
    </row>
    <row r="16" spans="2:15" customFormat="1" ht="20.100000000000001" customHeight="1" x14ac:dyDescent="0.25">
      <c r="G16" s="26"/>
      <c r="H16" s="119">
        <v>41579</v>
      </c>
    </row>
    <row r="17" spans="7:13" customFormat="1" ht="20.100000000000001" customHeight="1" x14ac:dyDescent="0.25">
      <c r="G17" s="26"/>
      <c r="H17" s="119">
        <v>41633</v>
      </c>
    </row>
    <row r="18" spans="7:13" customFormat="1" ht="20.100000000000001" customHeight="1" x14ac:dyDescent="0.25">
      <c r="G18" s="26"/>
      <c r="H18" s="119">
        <v>41634</v>
      </c>
    </row>
    <row r="19" spans="7:13" customFormat="1" ht="20.100000000000001" customHeight="1" x14ac:dyDescent="0.25">
      <c r="G19" s="26"/>
      <c r="H19" s="120">
        <v>41635</v>
      </c>
      <c r="M19" s="26"/>
    </row>
    <row r="20" spans="7:13" customFormat="1" ht="20.100000000000001" customHeight="1" x14ac:dyDescent="0.25">
      <c r="M20" s="26"/>
    </row>
    <row r="21" spans="7:13" customFormat="1" ht="20.100000000000001" customHeight="1" x14ac:dyDescent="0.25">
      <c r="M21" s="26"/>
    </row>
    <row r="22" spans="7:13" customFormat="1" ht="20.100000000000001" customHeight="1" x14ac:dyDescent="0.25">
      <c r="M22" s="26"/>
    </row>
    <row r="23" spans="7:13" customFormat="1" ht="20.100000000000001" customHeight="1" x14ac:dyDescent="0.25">
      <c r="M23" s="26"/>
    </row>
    <row r="24" spans="7:13" customFormat="1" ht="20.100000000000001" customHeight="1" x14ac:dyDescent="0.25">
      <c r="M24" s="26"/>
    </row>
    <row r="25" spans="7:13" customFormat="1" ht="20.100000000000001" customHeight="1" x14ac:dyDescent="0.25">
      <c r="M25" s="26"/>
    </row>
    <row r="26" spans="7:13" customFormat="1" x14ac:dyDescent="0.25">
      <c r="M26" s="26"/>
    </row>
    <row r="27" spans="7:13" customFormat="1" x14ac:dyDescent="0.25">
      <c r="M27" s="26"/>
    </row>
    <row r="28" spans="7:13" customFormat="1" x14ac:dyDescent="0.25">
      <c r="M28" s="26"/>
    </row>
    <row r="29" spans="7:13" customFormat="1" x14ac:dyDescent="0.25">
      <c r="M29" s="26"/>
    </row>
    <row r="30" spans="7:13" customFormat="1" x14ac:dyDescent="0.25">
      <c r="M30" s="26"/>
    </row>
    <row r="31" spans="7:13" customFormat="1" x14ac:dyDescent="0.25">
      <c r="M31" s="26"/>
    </row>
    <row r="32" spans="7:13" customFormat="1" x14ac:dyDescent="0.25">
      <c r="M32" s="26"/>
    </row>
    <row r="33" spans="13:13" customFormat="1" x14ac:dyDescent="0.25">
      <c r="M33" s="26"/>
    </row>
    <row r="34" spans="13:13" customFormat="1" x14ac:dyDescent="0.25">
      <c r="M34" s="26"/>
    </row>
    <row r="35" spans="13:13" customFormat="1" x14ac:dyDescent="0.25">
      <c r="M35" s="26"/>
    </row>
    <row r="36" spans="13:13" customFormat="1" x14ac:dyDescent="0.25">
      <c r="M36" s="26"/>
    </row>
    <row r="37" spans="13:13" customFormat="1" x14ac:dyDescent="0.25">
      <c r="M37" s="26"/>
    </row>
    <row r="38" spans="13:13" customFormat="1" x14ac:dyDescent="0.25">
      <c r="M38" s="26"/>
    </row>
    <row r="39" spans="13:13" customFormat="1" x14ac:dyDescent="0.25">
      <c r="M39" s="2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9"/>
  <sheetViews>
    <sheetView showGridLines="0" workbookViewId="0"/>
  </sheetViews>
  <sheetFormatPr baseColWidth="10" defaultRowHeight="15" x14ac:dyDescent="0.25"/>
  <cols>
    <col min="1" max="1" width="2.42578125" customWidth="1"/>
    <col min="2" max="2" width="15.28515625" customWidth="1"/>
    <col min="3" max="3" width="13.28515625" bestFit="1" customWidth="1"/>
    <col min="4" max="4" width="8.140625" customWidth="1"/>
    <col min="5" max="5" width="15.28515625" customWidth="1"/>
    <col min="6" max="6" width="13.28515625" bestFit="1" customWidth="1"/>
  </cols>
  <sheetData>
    <row r="4" spans="2:6" ht="21.95" customHeight="1" x14ac:dyDescent="0.25">
      <c r="B4" s="108">
        <v>41275</v>
      </c>
      <c r="C4" s="105">
        <f>MONTH(B4)/3</f>
        <v>0.33333333333333331</v>
      </c>
      <c r="D4" s="104"/>
      <c r="E4" s="108">
        <v>43647</v>
      </c>
      <c r="F4" s="105">
        <f>MONTH(E4)/3</f>
        <v>2.3333333333333335</v>
      </c>
    </row>
    <row r="5" spans="2:6" ht="21.95" customHeight="1" x14ac:dyDescent="0.25">
      <c r="B5" s="109">
        <v>41671</v>
      </c>
      <c r="C5" s="106">
        <f t="shared" ref="C5:C9" si="0">MONTH(B5)/3</f>
        <v>0.66666666666666663</v>
      </c>
      <c r="D5" s="104"/>
      <c r="E5" s="109">
        <v>44044</v>
      </c>
      <c r="F5" s="106">
        <f t="shared" ref="F5:F9" si="1">MONTH(E5)/3</f>
        <v>2.6666666666666665</v>
      </c>
    </row>
    <row r="6" spans="2:6" ht="21.95" customHeight="1" x14ac:dyDescent="0.25">
      <c r="B6" s="109">
        <v>42064</v>
      </c>
      <c r="C6" s="106">
        <f t="shared" si="0"/>
        <v>1</v>
      </c>
      <c r="D6" s="104"/>
      <c r="E6" s="109">
        <v>44440</v>
      </c>
      <c r="F6" s="106">
        <f t="shared" si="1"/>
        <v>3</v>
      </c>
    </row>
    <row r="7" spans="2:6" ht="21.95" customHeight="1" x14ac:dyDescent="0.25">
      <c r="B7" s="109">
        <v>42461</v>
      </c>
      <c r="C7" s="106">
        <f t="shared" si="0"/>
        <v>1.3333333333333333</v>
      </c>
      <c r="D7" s="104"/>
      <c r="E7" s="109">
        <v>44835</v>
      </c>
      <c r="F7" s="106">
        <f t="shared" si="1"/>
        <v>3.3333333333333335</v>
      </c>
    </row>
    <row r="8" spans="2:6" ht="21.95" customHeight="1" x14ac:dyDescent="0.25">
      <c r="B8" s="109">
        <v>42856</v>
      </c>
      <c r="C8" s="106">
        <f t="shared" si="0"/>
        <v>1.6666666666666667</v>
      </c>
      <c r="D8" s="104"/>
      <c r="E8" s="109">
        <v>45231</v>
      </c>
      <c r="F8" s="106">
        <f t="shared" si="1"/>
        <v>3.6666666666666665</v>
      </c>
    </row>
    <row r="9" spans="2:6" ht="21.95" customHeight="1" x14ac:dyDescent="0.25">
      <c r="B9" s="110">
        <v>43252</v>
      </c>
      <c r="C9" s="107">
        <f t="shared" si="0"/>
        <v>2</v>
      </c>
      <c r="D9" s="104"/>
      <c r="E9" s="110">
        <v>45627</v>
      </c>
      <c r="F9" s="107">
        <f t="shared" si="1"/>
        <v>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.140625" style="26" customWidth="1"/>
    <col min="3" max="3" width="22.7109375" style="26" customWidth="1"/>
    <col min="4" max="4" width="12.28515625" style="26" customWidth="1"/>
    <col min="5" max="5" width="13.140625" style="26" customWidth="1"/>
    <col min="6" max="6" width="13.85546875" style="26" customWidth="1"/>
    <col min="7" max="7" width="7.7109375" style="26" customWidth="1"/>
    <col min="8" max="8" width="16.28515625" style="26" customWidth="1"/>
    <col min="9" max="16384" width="11.42578125" style="26"/>
  </cols>
  <sheetData>
    <row r="1" spans="1:9" ht="45" customHeight="1" x14ac:dyDescent="0.7">
      <c r="B1" s="18" t="s">
        <v>26</v>
      </c>
      <c r="C1" s="18"/>
      <c r="D1" s="18"/>
      <c r="E1" s="18"/>
      <c r="F1" s="18"/>
    </row>
    <row r="2" spans="1:9" x14ac:dyDescent="0.25">
      <c r="B2" s="19" t="s">
        <v>33</v>
      </c>
      <c r="C2" s="19"/>
      <c r="D2" s="19"/>
      <c r="E2" s="19"/>
      <c r="F2" s="19"/>
    </row>
    <row r="3" spans="1:9" x14ac:dyDescent="0.25">
      <c r="B3" s="19"/>
      <c r="C3" s="19"/>
      <c r="D3" s="19"/>
      <c r="E3" s="19"/>
      <c r="F3" s="19"/>
    </row>
    <row r="4" spans="1:9" x14ac:dyDescent="0.25">
      <c r="B4" s="20"/>
    </row>
    <row r="5" spans="1:9" s="25" customFormat="1" ht="25.5" customHeight="1" x14ac:dyDescent="0.25">
      <c r="A5" s="21"/>
      <c r="C5" s="46">
        <v>41640.5</v>
      </c>
      <c r="D5"/>
      <c r="E5" s="49">
        <f>C5</f>
        <v>41640.5</v>
      </c>
      <c r="F5" s="48" t="s">
        <v>27</v>
      </c>
    </row>
    <row r="6" spans="1:9" ht="33" customHeight="1" x14ac:dyDescent="0.25">
      <c r="A6" s="26"/>
      <c r="B6" s="44"/>
      <c r="C6" s="45"/>
    </row>
    <row r="7" spans="1:9" ht="20.100000000000001" customHeight="1" x14ac:dyDescent="0.25">
      <c r="A7" s="26"/>
      <c r="B7" s="47" t="s">
        <v>28</v>
      </c>
      <c r="C7" s="51">
        <f>YEAR(C5)</f>
        <v>2014</v>
      </c>
      <c r="D7" s="52" t="str">
        <f ca="1">_xlfn.FORMULATEXT(C7)</f>
        <v>=JAHR(C5)</v>
      </c>
      <c r="F7"/>
      <c r="G7"/>
      <c r="H7"/>
      <c r="I7"/>
    </row>
    <row r="8" spans="1:9" ht="8.1" customHeight="1" x14ac:dyDescent="0.25">
      <c r="A8" s="26"/>
      <c r="B8" s="47"/>
      <c r="C8" s="50"/>
      <c r="D8" s="52"/>
      <c r="F8"/>
      <c r="G8"/>
      <c r="H8"/>
      <c r="I8"/>
    </row>
    <row r="9" spans="1:9" ht="20.100000000000001" customHeight="1" x14ac:dyDescent="0.25">
      <c r="A9" s="26"/>
      <c r="B9" s="47" t="s">
        <v>29</v>
      </c>
      <c r="C9" s="51">
        <f>MONTH(C5)</f>
        <v>1</v>
      </c>
      <c r="D9" s="52" t="str">
        <f ca="1">_xlfn.FORMULATEXT(C9)</f>
        <v>=MONAT(C5)</v>
      </c>
      <c r="F9"/>
      <c r="G9"/>
      <c r="H9"/>
      <c r="I9"/>
    </row>
    <row r="10" spans="1:9" ht="8.1" customHeight="1" x14ac:dyDescent="0.25">
      <c r="A10" s="26"/>
      <c r="B10" s="47"/>
      <c r="C10" s="50"/>
      <c r="D10" s="52"/>
    </row>
    <row r="11" spans="1:9" ht="20.100000000000001" customHeight="1" x14ac:dyDescent="0.25">
      <c r="A11" s="26"/>
      <c r="B11" s="47" t="s">
        <v>25</v>
      </c>
      <c r="C11" s="51">
        <f>_xlfn.ISOWEEKNUM(C5)</f>
        <v>1</v>
      </c>
      <c r="D11" s="52" t="str">
        <f ca="1">_xlfn.FORMULATEXT(C11)</f>
        <v>=ISOKALENDERWOCHE(C5)</v>
      </c>
    </row>
    <row r="12" spans="1:9" ht="8.1" customHeight="1" x14ac:dyDescent="0.25">
      <c r="A12" s="26"/>
      <c r="B12" s="47"/>
      <c r="C12" s="50"/>
      <c r="D12" s="52"/>
      <c r="F12"/>
      <c r="G12"/>
      <c r="H12"/>
      <c r="I12"/>
    </row>
    <row r="13" spans="1:9" ht="20.100000000000001" customHeight="1" x14ac:dyDescent="0.25">
      <c r="A13" s="26"/>
      <c r="B13" s="47" t="s">
        <v>30</v>
      </c>
      <c r="C13" s="51">
        <f>DAY(C5)</f>
        <v>1</v>
      </c>
      <c r="D13" s="52" t="str">
        <f ca="1">_xlfn.FORMULATEXT(C13)</f>
        <v>=TAG(C5)</v>
      </c>
      <c r="F13"/>
      <c r="G13"/>
      <c r="H13"/>
      <c r="I13"/>
    </row>
    <row r="14" spans="1:9" ht="8.1" customHeight="1" x14ac:dyDescent="0.25">
      <c r="A14" s="26"/>
      <c r="B14" s="47"/>
      <c r="C14" s="50"/>
      <c r="D14" s="52"/>
      <c r="F14"/>
      <c r="G14"/>
      <c r="H14"/>
      <c r="I14"/>
    </row>
    <row r="15" spans="1:9" ht="20.100000000000001" customHeight="1" x14ac:dyDescent="0.25">
      <c r="A15" s="26"/>
      <c r="B15" s="47" t="s">
        <v>31</v>
      </c>
      <c r="C15" s="51">
        <f>HOUR(C5)</f>
        <v>12</v>
      </c>
      <c r="D15" s="52" t="str">
        <f ca="1">_xlfn.FORMULATEXT(C15)</f>
        <v>=STUNDE(C5)</v>
      </c>
      <c r="F15"/>
      <c r="G15"/>
      <c r="H15"/>
      <c r="I15"/>
    </row>
    <row r="16" spans="1:9" ht="8.1" customHeight="1" x14ac:dyDescent="0.25">
      <c r="A16" s="26"/>
      <c r="B16" s="47"/>
      <c r="C16" s="50"/>
      <c r="D16" s="52"/>
      <c r="F16"/>
      <c r="G16"/>
      <c r="H16"/>
      <c r="I16"/>
    </row>
    <row r="17" spans="1:9" ht="20.100000000000001" customHeight="1" x14ac:dyDescent="0.25">
      <c r="A17" s="26"/>
      <c r="B17" s="47" t="s">
        <v>32</v>
      </c>
      <c r="C17" s="51">
        <f>MINUTE(C5)</f>
        <v>0</v>
      </c>
      <c r="D17" s="52" t="str">
        <f ca="1">_xlfn.FORMULATEXT(C17)</f>
        <v>=MINUTE(C5)</v>
      </c>
      <c r="F17"/>
      <c r="G17"/>
      <c r="H17"/>
      <c r="I17"/>
    </row>
    <row r="18" spans="1:9" ht="20.100000000000001" customHeight="1" x14ac:dyDescent="0.25">
      <c r="A18" s="26"/>
      <c r="F18"/>
      <c r="G18"/>
      <c r="H18"/>
      <c r="I18"/>
    </row>
    <row r="19" spans="1:9" ht="20.100000000000001" customHeight="1" x14ac:dyDescent="0.25">
      <c r="A19" s="2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2.140625" customWidth="1"/>
    <col min="3" max="3" width="14.42578125" customWidth="1"/>
    <col min="4" max="4" width="11.7109375" customWidth="1"/>
    <col min="5" max="5" width="14.42578125" style="26" customWidth="1"/>
    <col min="6" max="6" width="7.7109375" customWidth="1"/>
    <col min="7" max="7" width="13.7109375" customWidth="1"/>
  </cols>
  <sheetData>
    <row r="1" spans="1:14" ht="45" customHeight="1" x14ac:dyDescent="0.7">
      <c r="B1" s="18" t="s">
        <v>35</v>
      </c>
      <c r="C1" s="18"/>
      <c r="D1" s="18"/>
      <c r="E1" s="18"/>
    </row>
    <row r="2" spans="1:14" x14ac:dyDescent="0.25">
      <c r="B2" s="19" t="s">
        <v>34</v>
      </c>
      <c r="C2" s="19"/>
      <c r="D2" s="19"/>
      <c r="E2" s="15"/>
    </row>
    <row r="3" spans="1:14" x14ac:dyDescent="0.25">
      <c r="B3" s="19"/>
      <c r="C3" s="19"/>
      <c r="D3" s="19"/>
      <c r="E3" s="15"/>
    </row>
    <row r="4" spans="1:14" x14ac:dyDescent="0.25">
      <c r="B4" s="20"/>
    </row>
    <row r="5" spans="1:14" s="25" customFormat="1" ht="20.100000000000001" customHeight="1" x14ac:dyDescent="0.25">
      <c r="A5" s="21"/>
      <c r="B5" s="22" t="s">
        <v>16</v>
      </c>
      <c r="C5" s="23" t="s">
        <v>15</v>
      </c>
      <c r="D5" s="23" t="s">
        <v>13</v>
      </c>
      <c r="E5" s="24" t="s">
        <v>17</v>
      </c>
      <c r="G5"/>
      <c r="H5"/>
      <c r="I5"/>
      <c r="J5"/>
      <c r="K5"/>
      <c r="L5"/>
      <c r="M5"/>
      <c r="N5"/>
    </row>
    <row r="6" spans="1:14" ht="20.100000000000001" customHeight="1" x14ac:dyDescent="0.25">
      <c r="B6" s="32">
        <v>21699</v>
      </c>
      <c r="C6" s="28">
        <v>41575</v>
      </c>
      <c r="D6" s="30">
        <v>6</v>
      </c>
      <c r="E6" s="33"/>
    </row>
    <row r="7" spans="1:14" ht="20.100000000000001" customHeight="1" x14ac:dyDescent="0.25">
      <c r="B7" s="34">
        <v>6083</v>
      </c>
      <c r="C7" s="27">
        <v>41576</v>
      </c>
      <c r="D7" s="29">
        <v>4</v>
      </c>
      <c r="E7" s="35"/>
    </row>
    <row r="8" spans="1:14" ht="20.100000000000001" customHeight="1" x14ac:dyDescent="0.25">
      <c r="B8" s="32">
        <v>19240</v>
      </c>
      <c r="C8" s="28">
        <v>41577</v>
      </c>
      <c r="D8" s="30">
        <v>2</v>
      </c>
      <c r="E8" s="33"/>
    </row>
    <row r="9" spans="1:14" ht="20.100000000000001" customHeight="1" x14ac:dyDescent="0.25">
      <c r="B9" s="34">
        <v>11091</v>
      </c>
      <c r="C9" s="27">
        <v>41577</v>
      </c>
      <c r="D9" s="29">
        <v>5</v>
      </c>
      <c r="E9" s="35"/>
    </row>
    <row r="10" spans="1:14" ht="20.100000000000001" customHeight="1" x14ac:dyDescent="0.25">
      <c r="B10" s="32">
        <v>17617</v>
      </c>
      <c r="C10" s="28">
        <v>41578</v>
      </c>
      <c r="D10" s="30">
        <v>3</v>
      </c>
      <c r="E10" s="33"/>
    </row>
    <row r="11" spans="1:14" ht="20.100000000000001" customHeight="1" x14ac:dyDescent="0.25">
      <c r="B11" s="34">
        <v>19879</v>
      </c>
      <c r="C11" s="27">
        <v>41578</v>
      </c>
      <c r="D11" s="29">
        <v>4</v>
      </c>
      <c r="E11" s="35"/>
    </row>
    <row r="12" spans="1:14" ht="20.100000000000001" customHeight="1" x14ac:dyDescent="0.25">
      <c r="B12" s="32">
        <v>24689</v>
      </c>
      <c r="C12" s="28">
        <v>41578</v>
      </c>
      <c r="D12" s="30">
        <v>4</v>
      </c>
      <c r="E12" s="33"/>
    </row>
    <row r="13" spans="1:14" ht="20.100000000000001" customHeight="1" x14ac:dyDescent="0.25">
      <c r="B13" s="34">
        <v>9375</v>
      </c>
      <c r="C13" s="27">
        <v>41579</v>
      </c>
      <c r="D13" s="29">
        <v>2</v>
      </c>
      <c r="E13" s="35"/>
    </row>
    <row r="14" spans="1:14" ht="20.100000000000001" customHeight="1" x14ac:dyDescent="0.25">
      <c r="B14" s="32">
        <v>28587</v>
      </c>
      <c r="C14" s="28">
        <v>41579</v>
      </c>
      <c r="D14" s="30">
        <v>5</v>
      </c>
      <c r="E14" s="33"/>
    </row>
    <row r="15" spans="1:14" ht="20.100000000000001" customHeight="1" x14ac:dyDescent="0.25">
      <c r="B15" s="34">
        <v>13334</v>
      </c>
      <c r="C15" s="27">
        <v>41580</v>
      </c>
      <c r="D15" s="29">
        <v>4</v>
      </c>
      <c r="E15" s="35"/>
    </row>
    <row r="16" spans="1:14" ht="20.100000000000001" customHeight="1" x14ac:dyDescent="0.25">
      <c r="B16" s="32">
        <v>24244</v>
      </c>
      <c r="C16" s="28">
        <v>41580</v>
      </c>
      <c r="D16" s="30">
        <v>3</v>
      </c>
      <c r="E16" s="33"/>
    </row>
    <row r="17" spans="2:5" ht="20.100000000000001" customHeight="1" x14ac:dyDescent="0.25">
      <c r="B17" s="34">
        <v>23763</v>
      </c>
      <c r="C17" s="27">
        <v>41582</v>
      </c>
      <c r="D17" s="29">
        <v>5</v>
      </c>
      <c r="E17" s="35"/>
    </row>
    <row r="18" spans="2:5" ht="20.100000000000001" customHeight="1" x14ac:dyDescent="0.25">
      <c r="B18" s="32">
        <v>9910</v>
      </c>
      <c r="C18" s="28">
        <v>41582</v>
      </c>
      <c r="D18" s="30">
        <v>2</v>
      </c>
      <c r="E18" s="33"/>
    </row>
    <row r="19" spans="2:5" ht="20.100000000000001" customHeight="1" x14ac:dyDescent="0.25">
      <c r="B19" s="34">
        <v>27431</v>
      </c>
      <c r="C19" s="27">
        <v>41582</v>
      </c>
      <c r="D19" s="29">
        <v>3</v>
      </c>
      <c r="E19" s="35"/>
    </row>
    <row r="20" spans="2:5" ht="20.100000000000001" customHeight="1" x14ac:dyDescent="0.25">
      <c r="B20" s="32">
        <v>9524</v>
      </c>
      <c r="C20" s="28">
        <v>41582</v>
      </c>
      <c r="D20" s="30">
        <v>4</v>
      </c>
      <c r="E20" s="33"/>
    </row>
    <row r="21" spans="2:5" ht="20.100000000000001" customHeight="1" x14ac:dyDescent="0.25">
      <c r="B21" s="34">
        <v>16209</v>
      </c>
      <c r="C21" s="27">
        <v>41583</v>
      </c>
      <c r="D21" s="29">
        <v>3</v>
      </c>
      <c r="E21" s="35"/>
    </row>
    <row r="22" spans="2:5" ht="20.100000000000001" customHeight="1" x14ac:dyDescent="0.25">
      <c r="B22" s="32">
        <v>12045</v>
      </c>
      <c r="C22" s="28">
        <v>41583</v>
      </c>
      <c r="D22" s="30">
        <v>6</v>
      </c>
      <c r="E22" s="33"/>
    </row>
    <row r="23" spans="2:5" ht="20.100000000000001" customHeight="1" x14ac:dyDescent="0.25">
      <c r="B23" s="34">
        <v>17171</v>
      </c>
      <c r="C23" s="27">
        <v>41583</v>
      </c>
      <c r="D23" s="29">
        <v>5</v>
      </c>
      <c r="E23" s="35"/>
    </row>
    <row r="24" spans="2:5" ht="20.100000000000001" customHeight="1" x14ac:dyDescent="0.25">
      <c r="B24" s="32">
        <v>11926</v>
      </c>
      <c r="C24" s="28">
        <v>41584</v>
      </c>
      <c r="D24" s="30">
        <v>4</v>
      </c>
      <c r="E24" s="33"/>
    </row>
    <row r="25" spans="2:5" ht="20.100000000000001" customHeight="1" x14ac:dyDescent="0.25">
      <c r="B25" s="34">
        <v>13591</v>
      </c>
      <c r="C25" s="27">
        <v>41585</v>
      </c>
      <c r="D25" s="29">
        <v>6</v>
      </c>
      <c r="E25" s="35"/>
    </row>
    <row r="26" spans="2:5" ht="20.100000000000001" customHeight="1" x14ac:dyDescent="0.25">
      <c r="B26" s="32">
        <v>9541</v>
      </c>
      <c r="C26" s="28">
        <v>41586</v>
      </c>
      <c r="D26" s="30">
        <v>5</v>
      </c>
      <c r="E26" s="33"/>
    </row>
    <row r="27" spans="2:5" ht="20.100000000000001" customHeight="1" x14ac:dyDescent="0.25">
      <c r="B27" s="34">
        <v>6938</v>
      </c>
      <c r="C27" s="27">
        <v>41587</v>
      </c>
      <c r="D27" s="29">
        <v>3</v>
      </c>
      <c r="E27" s="35"/>
    </row>
    <row r="28" spans="2:5" ht="20.100000000000001" customHeight="1" x14ac:dyDescent="0.25">
      <c r="B28" s="32">
        <v>8130</v>
      </c>
      <c r="C28" s="28">
        <v>41589</v>
      </c>
      <c r="D28" s="30">
        <v>5</v>
      </c>
      <c r="E28" s="33"/>
    </row>
    <row r="29" spans="2:5" ht="20.100000000000001" customHeight="1" x14ac:dyDescent="0.25">
      <c r="B29" s="34">
        <v>6230</v>
      </c>
      <c r="C29" s="27">
        <v>41589</v>
      </c>
      <c r="D29" s="29">
        <v>5</v>
      </c>
      <c r="E29" s="35"/>
    </row>
    <row r="30" spans="2:5" ht="20.100000000000001" customHeight="1" x14ac:dyDescent="0.25">
      <c r="B30" s="32">
        <v>32773</v>
      </c>
      <c r="C30" s="28">
        <v>41589</v>
      </c>
      <c r="D30" s="30">
        <v>6</v>
      </c>
      <c r="E30" s="33"/>
    </row>
    <row r="31" spans="2:5" ht="20.100000000000001" customHeight="1" x14ac:dyDescent="0.25">
      <c r="B31" s="34">
        <v>13366</v>
      </c>
      <c r="C31" s="27">
        <v>41585</v>
      </c>
      <c r="D31" s="29">
        <v>6</v>
      </c>
      <c r="E31" s="35"/>
    </row>
    <row r="32" spans="2:5" ht="20.100000000000001" customHeight="1" x14ac:dyDescent="0.25">
      <c r="B32" s="32">
        <v>32803</v>
      </c>
      <c r="C32" s="28">
        <v>41586</v>
      </c>
      <c r="D32" s="30">
        <v>5</v>
      </c>
      <c r="E32" s="33"/>
    </row>
    <row r="33" spans="2:5" ht="20.100000000000001" customHeight="1" x14ac:dyDescent="0.25">
      <c r="B33" s="36">
        <v>16977</v>
      </c>
      <c r="C33" s="37">
        <v>41589</v>
      </c>
      <c r="D33" s="38">
        <v>6</v>
      </c>
      <c r="E33" s="39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2.140625" style="26" customWidth="1"/>
    <col min="3" max="3" width="14.42578125" style="26" customWidth="1"/>
    <col min="4" max="4" width="11.7109375" style="26" customWidth="1"/>
    <col min="5" max="5" width="14.42578125" style="26" customWidth="1"/>
    <col min="6" max="6" width="12.7109375" style="26" customWidth="1"/>
    <col min="7" max="7" width="7.7109375" style="26" customWidth="1"/>
    <col min="8" max="8" width="13.7109375" customWidth="1"/>
    <col min="9" max="9" width="50.5703125" customWidth="1"/>
    <col min="11" max="16384" width="11.42578125" style="26"/>
  </cols>
  <sheetData>
    <row r="1" spans="1:10" ht="45" customHeight="1" x14ac:dyDescent="0.7">
      <c r="B1" s="18" t="s">
        <v>19</v>
      </c>
      <c r="C1" s="18"/>
      <c r="D1" s="18"/>
      <c r="E1" s="18"/>
      <c r="F1" s="18"/>
    </row>
    <row r="2" spans="1:10" x14ac:dyDescent="0.25">
      <c r="B2" s="15" t="s">
        <v>18</v>
      </c>
      <c r="C2" s="15"/>
      <c r="D2" s="15"/>
      <c r="E2" s="15"/>
      <c r="F2" s="15"/>
    </row>
    <row r="3" spans="1:10" x14ac:dyDescent="0.25">
      <c r="B3" s="15"/>
      <c r="C3" s="15"/>
      <c r="D3" s="15"/>
      <c r="E3" s="15"/>
      <c r="F3" s="15"/>
    </row>
    <row r="4" spans="1:10" x14ac:dyDescent="0.25">
      <c r="B4" s="20"/>
    </row>
    <row r="5" spans="1:10" s="25" customFormat="1" ht="20.100000000000001" customHeight="1" x14ac:dyDescent="0.25">
      <c r="A5" s="21"/>
      <c r="B5" s="22" t="s">
        <v>16</v>
      </c>
      <c r="C5" s="23" t="s">
        <v>15</v>
      </c>
      <c r="D5" s="23" t="s">
        <v>13</v>
      </c>
      <c r="E5" s="23" t="s">
        <v>17</v>
      </c>
      <c r="F5" s="24" t="s">
        <v>20</v>
      </c>
      <c r="H5"/>
      <c r="I5"/>
      <c r="J5"/>
    </row>
    <row r="6" spans="1:10" ht="20.100000000000001" customHeight="1" x14ac:dyDescent="0.25">
      <c r="B6" s="32">
        <v>21699</v>
      </c>
      <c r="C6" s="28">
        <v>41575</v>
      </c>
      <c r="D6" s="30">
        <v>6</v>
      </c>
      <c r="E6" s="28"/>
      <c r="F6" s="40"/>
    </row>
    <row r="7" spans="1:10" ht="20.100000000000001" customHeight="1" x14ac:dyDescent="0.25">
      <c r="B7" s="34">
        <v>6083</v>
      </c>
      <c r="C7" s="27">
        <v>41576</v>
      </c>
      <c r="D7" s="29">
        <v>4</v>
      </c>
      <c r="E7" s="27"/>
      <c r="F7" s="41"/>
    </row>
    <row r="8" spans="1:10" ht="20.100000000000001" customHeight="1" x14ac:dyDescent="0.25">
      <c r="B8" s="32">
        <v>19240</v>
      </c>
      <c r="C8" s="28">
        <v>41577</v>
      </c>
      <c r="D8" s="30">
        <v>2</v>
      </c>
      <c r="E8" s="28"/>
      <c r="F8" s="40"/>
    </row>
    <row r="9" spans="1:10" ht="20.100000000000001" customHeight="1" x14ac:dyDescent="0.25">
      <c r="B9" s="34">
        <v>11091</v>
      </c>
      <c r="C9" s="27">
        <v>41577</v>
      </c>
      <c r="D9" s="29">
        <v>5</v>
      </c>
      <c r="E9" s="27"/>
      <c r="F9" s="41"/>
    </row>
    <row r="10" spans="1:10" ht="20.100000000000001" customHeight="1" x14ac:dyDescent="0.25">
      <c r="B10" s="32">
        <v>17617</v>
      </c>
      <c r="C10" s="28">
        <v>41578</v>
      </c>
      <c r="D10" s="30">
        <v>3</v>
      </c>
      <c r="E10" s="28"/>
      <c r="F10" s="40"/>
    </row>
    <row r="11" spans="1:10" ht="20.100000000000001" customHeight="1" x14ac:dyDescent="0.25">
      <c r="B11" s="34">
        <v>19879</v>
      </c>
      <c r="C11" s="27">
        <v>41578</v>
      </c>
      <c r="D11" s="29">
        <v>4</v>
      </c>
      <c r="E11" s="27"/>
      <c r="F11" s="41"/>
    </row>
    <row r="12" spans="1:10" ht="20.100000000000001" customHeight="1" x14ac:dyDescent="0.25">
      <c r="B12" s="32">
        <v>24689</v>
      </c>
      <c r="C12" s="28">
        <v>41578</v>
      </c>
      <c r="D12" s="30">
        <v>4</v>
      </c>
      <c r="E12" s="28"/>
      <c r="F12" s="40"/>
    </row>
    <row r="13" spans="1:10" ht="20.100000000000001" customHeight="1" x14ac:dyDescent="0.25">
      <c r="B13" s="34">
        <v>9375</v>
      </c>
      <c r="C13" s="27">
        <v>41579</v>
      </c>
      <c r="D13" s="29">
        <v>2</v>
      </c>
      <c r="E13" s="27"/>
      <c r="F13" s="41"/>
    </row>
    <row r="14" spans="1:10" ht="20.100000000000001" customHeight="1" x14ac:dyDescent="0.25">
      <c r="B14" s="32">
        <v>28587</v>
      </c>
      <c r="C14" s="28">
        <v>41579</v>
      </c>
      <c r="D14" s="30">
        <v>5</v>
      </c>
      <c r="E14" s="28"/>
      <c r="F14" s="40"/>
    </row>
    <row r="15" spans="1:10" ht="20.100000000000001" customHeight="1" x14ac:dyDescent="0.25">
      <c r="B15" s="34">
        <v>13334</v>
      </c>
      <c r="C15" s="27">
        <v>41580</v>
      </c>
      <c r="D15" s="29">
        <v>4</v>
      </c>
      <c r="E15" s="27"/>
      <c r="F15" s="41"/>
    </row>
    <row r="16" spans="1:10" ht="20.100000000000001" customHeight="1" x14ac:dyDescent="0.25">
      <c r="B16" s="32">
        <v>24244</v>
      </c>
      <c r="C16" s="28">
        <v>41580</v>
      </c>
      <c r="D16" s="30">
        <v>3</v>
      </c>
      <c r="E16" s="28"/>
      <c r="F16" s="40"/>
    </row>
    <row r="17" spans="2:6" ht="20.100000000000001" customHeight="1" x14ac:dyDescent="0.25">
      <c r="B17" s="34">
        <v>23763</v>
      </c>
      <c r="C17" s="27">
        <v>41582</v>
      </c>
      <c r="D17" s="29">
        <v>5</v>
      </c>
      <c r="E17" s="27"/>
      <c r="F17" s="41"/>
    </row>
    <row r="18" spans="2:6" ht="20.100000000000001" customHeight="1" x14ac:dyDescent="0.25">
      <c r="B18" s="32">
        <v>9910</v>
      </c>
      <c r="C18" s="28">
        <v>41582</v>
      </c>
      <c r="D18" s="30">
        <v>2</v>
      </c>
      <c r="E18" s="28"/>
      <c r="F18" s="40"/>
    </row>
    <row r="19" spans="2:6" ht="20.100000000000001" customHeight="1" x14ac:dyDescent="0.25">
      <c r="B19" s="34">
        <v>27431</v>
      </c>
      <c r="C19" s="27">
        <v>41582</v>
      </c>
      <c r="D19" s="29">
        <v>3</v>
      </c>
      <c r="E19" s="27"/>
      <c r="F19" s="41"/>
    </row>
    <row r="20" spans="2:6" ht="20.100000000000001" customHeight="1" x14ac:dyDescent="0.25">
      <c r="B20" s="32">
        <v>9524</v>
      </c>
      <c r="C20" s="28">
        <v>41582</v>
      </c>
      <c r="D20" s="30">
        <v>4</v>
      </c>
      <c r="E20" s="28"/>
      <c r="F20" s="40"/>
    </row>
    <row r="21" spans="2:6" ht="20.100000000000001" customHeight="1" x14ac:dyDescent="0.25">
      <c r="B21" s="34">
        <v>16209</v>
      </c>
      <c r="C21" s="27">
        <v>41583</v>
      </c>
      <c r="D21" s="29">
        <v>3</v>
      </c>
      <c r="E21" s="27"/>
      <c r="F21" s="41"/>
    </row>
    <row r="22" spans="2:6" ht="20.100000000000001" customHeight="1" x14ac:dyDescent="0.25">
      <c r="B22" s="32">
        <v>12045</v>
      </c>
      <c r="C22" s="28">
        <v>41583</v>
      </c>
      <c r="D22" s="30">
        <v>6</v>
      </c>
      <c r="E22" s="28"/>
      <c r="F22" s="40"/>
    </row>
    <row r="23" spans="2:6" ht="20.100000000000001" customHeight="1" x14ac:dyDescent="0.25">
      <c r="B23" s="34">
        <v>17171</v>
      </c>
      <c r="C23" s="27">
        <v>41583</v>
      </c>
      <c r="D23" s="29">
        <v>5</v>
      </c>
      <c r="E23" s="27"/>
      <c r="F23" s="41"/>
    </row>
    <row r="24" spans="2:6" ht="20.100000000000001" customHeight="1" x14ac:dyDescent="0.25">
      <c r="B24" s="32">
        <v>11926</v>
      </c>
      <c r="C24" s="28">
        <v>41584</v>
      </c>
      <c r="D24" s="30">
        <v>4</v>
      </c>
      <c r="E24" s="28"/>
      <c r="F24" s="40"/>
    </row>
    <row r="25" spans="2:6" ht="20.100000000000001" customHeight="1" x14ac:dyDescent="0.25">
      <c r="B25" s="34">
        <v>13591</v>
      </c>
      <c r="C25" s="27">
        <v>41585</v>
      </c>
      <c r="D25" s="29">
        <v>6</v>
      </c>
      <c r="E25" s="27"/>
      <c r="F25" s="41"/>
    </row>
    <row r="26" spans="2:6" ht="20.100000000000001" customHeight="1" x14ac:dyDescent="0.25">
      <c r="B26" s="32">
        <v>9541</v>
      </c>
      <c r="C26" s="28">
        <v>41586</v>
      </c>
      <c r="D26" s="30">
        <v>5</v>
      </c>
      <c r="E26" s="28"/>
      <c r="F26" s="40"/>
    </row>
    <row r="27" spans="2:6" ht="20.100000000000001" customHeight="1" x14ac:dyDescent="0.25">
      <c r="B27" s="34">
        <v>6938</v>
      </c>
      <c r="C27" s="27">
        <v>41587</v>
      </c>
      <c r="D27" s="29">
        <v>3</v>
      </c>
      <c r="E27" s="27"/>
      <c r="F27" s="41"/>
    </row>
    <row r="28" spans="2:6" ht="20.100000000000001" customHeight="1" x14ac:dyDescent="0.25">
      <c r="B28" s="32">
        <v>8130</v>
      </c>
      <c r="C28" s="28">
        <v>41589</v>
      </c>
      <c r="D28" s="30">
        <v>5</v>
      </c>
      <c r="E28" s="28"/>
      <c r="F28" s="40"/>
    </row>
    <row r="29" spans="2:6" ht="20.100000000000001" customHeight="1" x14ac:dyDescent="0.25">
      <c r="B29" s="34">
        <v>6230</v>
      </c>
      <c r="C29" s="27">
        <v>41589</v>
      </c>
      <c r="D29" s="29">
        <v>5</v>
      </c>
      <c r="E29" s="27"/>
      <c r="F29" s="41"/>
    </row>
    <row r="30" spans="2:6" ht="20.100000000000001" customHeight="1" x14ac:dyDescent="0.25">
      <c r="B30" s="32">
        <v>32773</v>
      </c>
      <c r="C30" s="28">
        <v>41589</v>
      </c>
      <c r="D30" s="30">
        <v>6</v>
      </c>
      <c r="E30" s="28"/>
      <c r="F30" s="40"/>
    </row>
    <row r="31" spans="2:6" ht="20.100000000000001" customHeight="1" x14ac:dyDescent="0.25">
      <c r="B31" s="34">
        <v>13366</v>
      </c>
      <c r="C31" s="27">
        <v>41585</v>
      </c>
      <c r="D31" s="29">
        <v>6</v>
      </c>
      <c r="E31" s="27"/>
      <c r="F31" s="41"/>
    </row>
    <row r="32" spans="2:6" ht="20.100000000000001" customHeight="1" x14ac:dyDescent="0.25">
      <c r="B32" s="32">
        <v>32803</v>
      </c>
      <c r="C32" s="28">
        <v>41586</v>
      </c>
      <c r="D32" s="30">
        <v>5</v>
      </c>
      <c r="E32" s="28"/>
      <c r="F32" s="40"/>
    </row>
    <row r="33" spans="2:6" ht="20.100000000000001" customHeight="1" x14ac:dyDescent="0.25">
      <c r="B33" s="36">
        <v>16977</v>
      </c>
      <c r="C33" s="37">
        <v>41589</v>
      </c>
      <c r="D33" s="38">
        <v>6</v>
      </c>
      <c r="E33" s="39"/>
      <c r="F33" s="4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2.140625" style="26" customWidth="1"/>
    <col min="3" max="3" width="14.42578125" style="26" customWidth="1"/>
    <col min="4" max="4" width="11.7109375" style="26" customWidth="1"/>
    <col min="5" max="5" width="14.42578125" style="26" customWidth="1"/>
    <col min="6" max="6" width="12.7109375" style="26" customWidth="1"/>
    <col min="7" max="7" width="5.5703125" style="26" customWidth="1"/>
    <col min="8" max="8" width="7.7109375" style="26" customWidth="1"/>
    <col min="9" max="9" width="13.7109375" customWidth="1"/>
    <col min="10" max="10" width="27.28515625" customWidth="1"/>
    <col min="12" max="16384" width="11.42578125" style="26"/>
  </cols>
  <sheetData>
    <row r="1" spans="1:11" ht="45" customHeight="1" x14ac:dyDescent="0.7">
      <c r="B1" s="18" t="s">
        <v>22</v>
      </c>
      <c r="C1" s="18"/>
      <c r="D1" s="18"/>
      <c r="E1" s="18"/>
      <c r="F1" s="18"/>
    </row>
    <row r="2" spans="1:11" x14ac:dyDescent="0.25">
      <c r="B2" s="15" t="s">
        <v>23</v>
      </c>
      <c r="C2" s="15"/>
      <c r="D2" s="15"/>
      <c r="E2" s="15"/>
      <c r="F2" s="15"/>
    </row>
    <row r="3" spans="1:11" x14ac:dyDescent="0.25">
      <c r="B3" s="15"/>
      <c r="C3" s="15"/>
      <c r="D3" s="15"/>
      <c r="E3" s="15"/>
      <c r="F3" s="15"/>
    </row>
    <row r="4" spans="1:11" x14ac:dyDescent="0.25">
      <c r="B4" s="20"/>
    </row>
    <row r="5" spans="1:11" s="25" customFormat="1" ht="20.100000000000001" customHeight="1" x14ac:dyDescent="0.25">
      <c r="A5" s="21"/>
      <c r="B5" s="22" t="s">
        <v>16</v>
      </c>
      <c r="C5" s="23" t="s">
        <v>15</v>
      </c>
      <c r="D5" s="23" t="s">
        <v>13</v>
      </c>
      <c r="E5" s="23" t="s">
        <v>17</v>
      </c>
      <c r="F5" s="24" t="s">
        <v>20</v>
      </c>
      <c r="G5" s="54" t="s">
        <v>14</v>
      </c>
      <c r="I5"/>
      <c r="J5"/>
      <c r="K5"/>
    </row>
    <row r="6" spans="1:11" ht="20.100000000000001" customHeight="1" x14ac:dyDescent="0.25">
      <c r="B6" s="32">
        <v>21699</v>
      </c>
      <c r="C6" s="28">
        <v>41575</v>
      </c>
      <c r="D6" s="30">
        <v>6</v>
      </c>
      <c r="E6" s="28">
        <f t="shared" ref="E6:E33" si="0">IF(WEEKDAY(C6+D6,2)=7,C6+D6+1,C6+D6)</f>
        <v>41582</v>
      </c>
      <c r="F6" s="40">
        <f>_xlfn.DAYS(E6,C6)</f>
        <v>7</v>
      </c>
      <c r="G6" s="55"/>
    </row>
    <row r="7" spans="1:11" ht="20.100000000000001" customHeight="1" x14ac:dyDescent="0.25">
      <c r="B7" s="34">
        <v>6083</v>
      </c>
      <c r="C7" s="27">
        <v>41576</v>
      </c>
      <c r="D7" s="29">
        <v>4</v>
      </c>
      <c r="E7" s="27">
        <f t="shared" si="0"/>
        <v>41580</v>
      </c>
      <c r="F7" s="41">
        <f t="shared" ref="F7:F33" si="1">_xlfn.DAYS(E7,C7)</f>
        <v>4</v>
      </c>
      <c r="G7" s="56"/>
    </row>
    <row r="8" spans="1:11" ht="20.100000000000001" customHeight="1" x14ac:dyDescent="0.25">
      <c r="B8" s="32">
        <v>19240</v>
      </c>
      <c r="C8" s="28">
        <v>41577</v>
      </c>
      <c r="D8" s="30">
        <v>2</v>
      </c>
      <c r="E8" s="28">
        <f t="shared" si="0"/>
        <v>41579</v>
      </c>
      <c r="F8" s="40">
        <f t="shared" si="1"/>
        <v>2</v>
      </c>
      <c r="G8" s="55"/>
    </row>
    <row r="9" spans="1:11" ht="20.100000000000001" customHeight="1" x14ac:dyDescent="0.25">
      <c r="B9" s="34">
        <v>11091</v>
      </c>
      <c r="C9" s="27">
        <v>41577</v>
      </c>
      <c r="D9" s="29">
        <v>5</v>
      </c>
      <c r="E9" s="27">
        <f t="shared" si="0"/>
        <v>41582</v>
      </c>
      <c r="F9" s="41">
        <f t="shared" si="1"/>
        <v>5</v>
      </c>
      <c r="G9" s="56"/>
    </row>
    <row r="10" spans="1:11" ht="20.100000000000001" customHeight="1" x14ac:dyDescent="0.25">
      <c r="B10" s="32">
        <v>17617</v>
      </c>
      <c r="C10" s="28">
        <v>41578</v>
      </c>
      <c r="D10" s="30">
        <v>3</v>
      </c>
      <c r="E10" s="28">
        <f t="shared" si="0"/>
        <v>41582</v>
      </c>
      <c r="F10" s="40">
        <f t="shared" si="1"/>
        <v>4</v>
      </c>
      <c r="G10" s="55"/>
    </row>
    <row r="11" spans="1:11" ht="20.100000000000001" customHeight="1" x14ac:dyDescent="0.25">
      <c r="B11" s="34">
        <v>19879</v>
      </c>
      <c r="C11" s="27">
        <v>41578</v>
      </c>
      <c r="D11" s="29">
        <v>4</v>
      </c>
      <c r="E11" s="27">
        <f t="shared" si="0"/>
        <v>41582</v>
      </c>
      <c r="F11" s="41">
        <f t="shared" si="1"/>
        <v>4</v>
      </c>
      <c r="G11" s="56"/>
    </row>
    <row r="12" spans="1:11" ht="20.100000000000001" customHeight="1" x14ac:dyDescent="0.25">
      <c r="B12" s="32">
        <v>24689</v>
      </c>
      <c r="C12" s="28">
        <v>41578</v>
      </c>
      <c r="D12" s="30">
        <v>4</v>
      </c>
      <c r="E12" s="28">
        <f t="shared" si="0"/>
        <v>41582</v>
      </c>
      <c r="F12" s="40">
        <f t="shared" si="1"/>
        <v>4</v>
      </c>
      <c r="G12" s="55"/>
    </row>
    <row r="13" spans="1:11" ht="20.100000000000001" customHeight="1" x14ac:dyDescent="0.25">
      <c r="B13" s="34">
        <v>9375</v>
      </c>
      <c r="C13" s="27">
        <v>41579</v>
      </c>
      <c r="D13" s="29">
        <v>2</v>
      </c>
      <c r="E13" s="27">
        <f t="shared" si="0"/>
        <v>41582</v>
      </c>
      <c r="F13" s="41">
        <f t="shared" si="1"/>
        <v>3</v>
      </c>
      <c r="G13" s="56"/>
    </row>
    <row r="14" spans="1:11" ht="20.100000000000001" customHeight="1" x14ac:dyDescent="0.25">
      <c r="B14" s="32">
        <v>28587</v>
      </c>
      <c r="C14" s="28">
        <v>41579</v>
      </c>
      <c r="D14" s="30">
        <v>5</v>
      </c>
      <c r="E14" s="28">
        <f t="shared" si="0"/>
        <v>41584</v>
      </c>
      <c r="F14" s="40">
        <f t="shared" si="1"/>
        <v>5</v>
      </c>
      <c r="G14" s="55"/>
    </row>
    <row r="15" spans="1:11" ht="20.100000000000001" customHeight="1" x14ac:dyDescent="0.25">
      <c r="B15" s="34">
        <v>13334</v>
      </c>
      <c r="C15" s="27">
        <v>41580</v>
      </c>
      <c r="D15" s="29">
        <v>4</v>
      </c>
      <c r="E15" s="27">
        <f t="shared" si="0"/>
        <v>41584</v>
      </c>
      <c r="F15" s="41">
        <f t="shared" si="1"/>
        <v>4</v>
      </c>
      <c r="G15" s="56"/>
    </row>
    <row r="16" spans="1:11" ht="20.100000000000001" customHeight="1" x14ac:dyDescent="0.25">
      <c r="B16" s="32">
        <v>24244</v>
      </c>
      <c r="C16" s="28">
        <v>41580</v>
      </c>
      <c r="D16" s="30">
        <v>3</v>
      </c>
      <c r="E16" s="28">
        <f t="shared" si="0"/>
        <v>41583</v>
      </c>
      <c r="F16" s="40">
        <f t="shared" si="1"/>
        <v>3</v>
      </c>
      <c r="G16" s="55"/>
    </row>
    <row r="17" spans="2:7" ht="20.100000000000001" customHeight="1" x14ac:dyDescent="0.25">
      <c r="B17" s="34">
        <v>23763</v>
      </c>
      <c r="C17" s="27">
        <v>41582</v>
      </c>
      <c r="D17" s="29">
        <v>5</v>
      </c>
      <c r="E17" s="27">
        <f t="shared" si="0"/>
        <v>41587</v>
      </c>
      <c r="F17" s="41">
        <f t="shared" si="1"/>
        <v>5</v>
      </c>
      <c r="G17" s="56"/>
    </row>
    <row r="18" spans="2:7" ht="20.100000000000001" customHeight="1" x14ac:dyDescent="0.25">
      <c r="B18" s="32">
        <v>9910</v>
      </c>
      <c r="C18" s="28">
        <v>41582</v>
      </c>
      <c r="D18" s="30">
        <v>2</v>
      </c>
      <c r="E18" s="28">
        <f t="shared" si="0"/>
        <v>41584</v>
      </c>
      <c r="F18" s="40">
        <f t="shared" si="1"/>
        <v>2</v>
      </c>
      <c r="G18" s="55"/>
    </row>
    <row r="19" spans="2:7" ht="20.100000000000001" customHeight="1" x14ac:dyDescent="0.25">
      <c r="B19" s="34">
        <v>27431</v>
      </c>
      <c r="C19" s="27">
        <v>41582</v>
      </c>
      <c r="D19" s="29">
        <v>3</v>
      </c>
      <c r="E19" s="27">
        <f t="shared" si="0"/>
        <v>41585</v>
      </c>
      <c r="F19" s="41">
        <f t="shared" si="1"/>
        <v>3</v>
      </c>
      <c r="G19" s="56"/>
    </row>
    <row r="20" spans="2:7" ht="20.100000000000001" customHeight="1" x14ac:dyDescent="0.25">
      <c r="B20" s="32">
        <v>9524</v>
      </c>
      <c r="C20" s="28">
        <v>41582</v>
      </c>
      <c r="D20" s="30">
        <v>4</v>
      </c>
      <c r="E20" s="28">
        <f t="shared" si="0"/>
        <v>41586</v>
      </c>
      <c r="F20" s="40">
        <f t="shared" si="1"/>
        <v>4</v>
      </c>
      <c r="G20" s="55"/>
    </row>
    <row r="21" spans="2:7" ht="20.100000000000001" customHeight="1" x14ac:dyDescent="0.25">
      <c r="B21" s="34">
        <v>16209</v>
      </c>
      <c r="C21" s="27">
        <v>41583</v>
      </c>
      <c r="D21" s="29">
        <v>3</v>
      </c>
      <c r="E21" s="27">
        <f t="shared" si="0"/>
        <v>41586</v>
      </c>
      <c r="F21" s="41">
        <f t="shared" si="1"/>
        <v>3</v>
      </c>
      <c r="G21" s="56"/>
    </row>
    <row r="22" spans="2:7" ht="20.100000000000001" customHeight="1" x14ac:dyDescent="0.25">
      <c r="B22" s="32">
        <v>12045</v>
      </c>
      <c r="C22" s="28">
        <v>41583</v>
      </c>
      <c r="D22" s="30">
        <v>6</v>
      </c>
      <c r="E22" s="28">
        <f t="shared" si="0"/>
        <v>41589</v>
      </c>
      <c r="F22" s="40">
        <f t="shared" si="1"/>
        <v>6</v>
      </c>
      <c r="G22" s="55"/>
    </row>
    <row r="23" spans="2:7" ht="20.100000000000001" customHeight="1" x14ac:dyDescent="0.25">
      <c r="B23" s="34">
        <v>17171</v>
      </c>
      <c r="C23" s="27">
        <v>41583</v>
      </c>
      <c r="D23" s="29">
        <v>5</v>
      </c>
      <c r="E23" s="27">
        <f t="shared" si="0"/>
        <v>41589</v>
      </c>
      <c r="F23" s="41">
        <f t="shared" si="1"/>
        <v>6</v>
      </c>
      <c r="G23" s="56"/>
    </row>
    <row r="24" spans="2:7" ht="20.100000000000001" customHeight="1" x14ac:dyDescent="0.25">
      <c r="B24" s="32">
        <v>11926</v>
      </c>
      <c r="C24" s="28">
        <v>41584</v>
      </c>
      <c r="D24" s="30">
        <v>4</v>
      </c>
      <c r="E24" s="28">
        <f t="shared" si="0"/>
        <v>41589</v>
      </c>
      <c r="F24" s="40">
        <f t="shared" si="1"/>
        <v>5</v>
      </c>
      <c r="G24" s="55"/>
    </row>
    <row r="25" spans="2:7" ht="20.100000000000001" customHeight="1" x14ac:dyDescent="0.25">
      <c r="B25" s="34">
        <v>13591</v>
      </c>
      <c r="C25" s="27">
        <v>41585</v>
      </c>
      <c r="D25" s="29">
        <v>6</v>
      </c>
      <c r="E25" s="27">
        <f t="shared" si="0"/>
        <v>41591</v>
      </c>
      <c r="F25" s="41">
        <f t="shared" si="1"/>
        <v>6</v>
      </c>
      <c r="G25" s="56"/>
    </row>
    <row r="26" spans="2:7" ht="20.100000000000001" customHeight="1" x14ac:dyDescent="0.25">
      <c r="B26" s="32">
        <v>9541</v>
      </c>
      <c r="C26" s="28">
        <v>41586</v>
      </c>
      <c r="D26" s="30">
        <v>5</v>
      </c>
      <c r="E26" s="28">
        <f t="shared" si="0"/>
        <v>41591</v>
      </c>
      <c r="F26" s="40">
        <f t="shared" si="1"/>
        <v>5</v>
      </c>
      <c r="G26" s="55"/>
    </row>
    <row r="27" spans="2:7" ht="20.100000000000001" customHeight="1" x14ac:dyDescent="0.25">
      <c r="B27" s="34">
        <v>6938</v>
      </c>
      <c r="C27" s="27">
        <v>41587</v>
      </c>
      <c r="D27" s="29">
        <v>3</v>
      </c>
      <c r="E27" s="27">
        <f t="shared" si="0"/>
        <v>41590</v>
      </c>
      <c r="F27" s="41">
        <f t="shared" si="1"/>
        <v>3</v>
      </c>
      <c r="G27" s="56"/>
    </row>
    <row r="28" spans="2:7" ht="20.100000000000001" customHeight="1" x14ac:dyDescent="0.25">
      <c r="B28" s="32">
        <v>8130</v>
      </c>
      <c r="C28" s="28">
        <v>41589</v>
      </c>
      <c r="D28" s="30">
        <v>5</v>
      </c>
      <c r="E28" s="28">
        <f t="shared" si="0"/>
        <v>41594</v>
      </c>
      <c r="F28" s="40">
        <f t="shared" si="1"/>
        <v>5</v>
      </c>
      <c r="G28" s="55"/>
    </row>
    <row r="29" spans="2:7" ht="20.100000000000001" customHeight="1" x14ac:dyDescent="0.25">
      <c r="B29" s="34">
        <v>6230</v>
      </c>
      <c r="C29" s="27">
        <v>41589</v>
      </c>
      <c r="D29" s="29">
        <v>5</v>
      </c>
      <c r="E29" s="27">
        <f t="shared" si="0"/>
        <v>41594</v>
      </c>
      <c r="F29" s="41">
        <f t="shared" si="1"/>
        <v>5</v>
      </c>
      <c r="G29" s="56"/>
    </row>
    <row r="30" spans="2:7" ht="20.100000000000001" customHeight="1" x14ac:dyDescent="0.25">
      <c r="B30" s="32">
        <v>32773</v>
      </c>
      <c r="C30" s="28">
        <v>41589</v>
      </c>
      <c r="D30" s="30">
        <v>6</v>
      </c>
      <c r="E30" s="28">
        <f t="shared" si="0"/>
        <v>41596</v>
      </c>
      <c r="F30" s="40">
        <f t="shared" si="1"/>
        <v>7</v>
      </c>
      <c r="G30" s="55"/>
    </row>
    <row r="31" spans="2:7" ht="20.100000000000001" customHeight="1" x14ac:dyDescent="0.25">
      <c r="B31" s="34">
        <v>13366</v>
      </c>
      <c r="C31" s="27">
        <v>41585</v>
      </c>
      <c r="D31" s="29">
        <v>6</v>
      </c>
      <c r="E31" s="27">
        <f t="shared" si="0"/>
        <v>41591</v>
      </c>
      <c r="F31" s="41">
        <f t="shared" si="1"/>
        <v>6</v>
      </c>
      <c r="G31" s="56"/>
    </row>
    <row r="32" spans="2:7" ht="20.100000000000001" customHeight="1" x14ac:dyDescent="0.25">
      <c r="B32" s="32">
        <v>32803</v>
      </c>
      <c r="C32" s="28">
        <v>41586</v>
      </c>
      <c r="D32" s="30">
        <v>5</v>
      </c>
      <c r="E32" s="28">
        <f t="shared" si="0"/>
        <v>41591</v>
      </c>
      <c r="F32" s="40">
        <f t="shared" si="1"/>
        <v>5</v>
      </c>
      <c r="G32" s="55"/>
    </row>
    <row r="33" spans="2:7" ht="20.100000000000001" customHeight="1" x14ac:dyDescent="0.25">
      <c r="B33" s="36">
        <v>16977</v>
      </c>
      <c r="C33" s="37">
        <v>41589</v>
      </c>
      <c r="D33" s="38">
        <v>6</v>
      </c>
      <c r="E33" s="39">
        <f t="shared" si="0"/>
        <v>41596</v>
      </c>
      <c r="F33" s="42">
        <f t="shared" si="1"/>
        <v>7</v>
      </c>
      <c r="G33" s="57"/>
    </row>
    <row r="34" spans="2:7" ht="20.100000000000001" customHeight="1" x14ac:dyDescent="0.25">
      <c r="B34"/>
      <c r="C34"/>
      <c r="D34"/>
      <c r="E34"/>
      <c r="F34"/>
      <c r="G34"/>
    </row>
    <row r="35" spans="2:7" ht="20.100000000000001" customHeight="1" x14ac:dyDescent="0.25">
      <c r="B35"/>
      <c r="C35"/>
      <c r="D35"/>
      <c r="E35"/>
      <c r="F35"/>
      <c r="G3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27.42578125" style="26" customWidth="1"/>
    <col min="3" max="3" width="14.140625" style="26" customWidth="1"/>
    <col min="4" max="4" width="15.7109375" style="26" customWidth="1"/>
    <col min="5" max="5" width="12.7109375" style="26" customWidth="1"/>
    <col min="6" max="6" width="6.7109375" style="26" customWidth="1"/>
    <col min="7" max="7" width="7.7109375" style="26" customWidth="1"/>
    <col min="8" max="8" width="16.28515625" style="26" customWidth="1"/>
    <col min="9" max="16384" width="11.42578125" style="26"/>
  </cols>
  <sheetData>
    <row r="1" spans="2:5" ht="45" customHeight="1" x14ac:dyDescent="0.7">
      <c r="B1" s="18" t="s">
        <v>36</v>
      </c>
      <c r="C1" s="18"/>
      <c r="D1" s="18"/>
      <c r="E1" s="18"/>
    </row>
    <row r="2" spans="2:5" x14ac:dyDescent="0.25">
      <c r="B2" s="97" t="s">
        <v>97</v>
      </c>
      <c r="C2" s="15"/>
      <c r="D2" s="15"/>
      <c r="E2" s="15"/>
    </row>
    <row r="3" spans="2:5" x14ac:dyDescent="0.25">
      <c r="B3" s="15"/>
      <c r="C3" s="15"/>
      <c r="D3" s="15"/>
      <c r="E3" s="15"/>
    </row>
    <row r="4" spans="2:5" x14ac:dyDescent="0.25">
      <c r="B4" s="20"/>
    </row>
    <row r="5" spans="2:5" ht="24.95" customHeight="1" thickBot="1" x14ac:dyDescent="0.3">
      <c r="B5" s="81" t="s">
        <v>24</v>
      </c>
      <c r="C5" s="58" t="s">
        <v>12</v>
      </c>
      <c r="D5" s="82" t="s">
        <v>25</v>
      </c>
    </row>
    <row r="6" spans="2:5" ht="24.95" customHeight="1" thickBot="1" x14ac:dyDescent="0.3">
      <c r="B6" s="87" t="s">
        <v>45</v>
      </c>
      <c r="C6" s="85">
        <v>41638</v>
      </c>
      <c r="D6" s="83">
        <f>_xlfn.ISOWEEKNUM(C6)</f>
        <v>1</v>
      </c>
    </row>
    <row r="7" spans="2:5" ht="24.95" customHeight="1" x14ac:dyDescent="0.25">
      <c r="B7" s="88" t="s">
        <v>49</v>
      </c>
      <c r="C7" s="59">
        <v>41638</v>
      </c>
      <c r="D7" s="84">
        <f>WEEKNUM(C7,2)</f>
        <v>53</v>
      </c>
    </row>
    <row r="8" spans="2:5" ht="24.95" customHeight="1" x14ac:dyDescent="0.25">
      <c r="B8" s="88" t="s">
        <v>50</v>
      </c>
      <c r="C8" s="43">
        <v>41638</v>
      </c>
      <c r="D8" s="84">
        <f>WEEKNUM(C8,11)</f>
        <v>53</v>
      </c>
    </row>
    <row r="9" spans="2:5" ht="24.95" customHeight="1" x14ac:dyDescent="0.25">
      <c r="B9" s="88" t="s">
        <v>51</v>
      </c>
      <c r="C9" s="43">
        <v>41638</v>
      </c>
      <c r="D9" s="84">
        <f>WEEKNUM(C9,21)</f>
        <v>1</v>
      </c>
    </row>
    <row r="11" spans="2:5" ht="24.95" customHeight="1" thickBot="1" x14ac:dyDescent="0.3">
      <c r="B11" s="81" t="s">
        <v>24</v>
      </c>
      <c r="C11" s="58" t="s">
        <v>12</v>
      </c>
      <c r="D11" s="82" t="s">
        <v>25</v>
      </c>
    </row>
    <row r="12" spans="2:5" ht="24.95" customHeight="1" thickBot="1" x14ac:dyDescent="0.3">
      <c r="B12" s="86" t="s">
        <v>46</v>
      </c>
      <c r="C12" s="85">
        <v>41639</v>
      </c>
      <c r="D12" s="83">
        <f>_xlfn.ISOWEEKNUM(C12)</f>
        <v>1</v>
      </c>
    </row>
    <row r="13" spans="2:5" ht="24.95" customHeight="1" x14ac:dyDescent="0.25">
      <c r="B13" s="88" t="s">
        <v>52</v>
      </c>
      <c r="C13" s="59">
        <v>41639</v>
      </c>
      <c r="D13" s="84">
        <f>WEEKNUM(C13,2)</f>
        <v>53</v>
      </c>
    </row>
    <row r="14" spans="2:5" ht="24.95" customHeight="1" x14ac:dyDescent="0.25">
      <c r="B14" s="88" t="s">
        <v>53</v>
      </c>
      <c r="C14" s="43">
        <v>41639</v>
      </c>
      <c r="D14" s="84">
        <f>WEEKNUM(C14,11)</f>
        <v>53</v>
      </c>
    </row>
    <row r="15" spans="2:5" ht="24.95" customHeight="1" x14ac:dyDescent="0.25">
      <c r="B15" s="88" t="s">
        <v>54</v>
      </c>
      <c r="C15" s="43">
        <v>41639</v>
      </c>
      <c r="D15" s="84">
        <f>WEEKNUM(C15,21)</f>
        <v>1</v>
      </c>
    </row>
    <row r="17" spans="2:4" ht="24.95" customHeight="1" thickBot="1" x14ac:dyDescent="0.3">
      <c r="B17" s="81" t="s">
        <v>24</v>
      </c>
      <c r="C17" s="58" t="s">
        <v>12</v>
      </c>
      <c r="D17" s="82" t="s">
        <v>25</v>
      </c>
    </row>
    <row r="18" spans="2:4" ht="24.95" customHeight="1" thickBot="1" x14ac:dyDescent="0.3">
      <c r="B18" s="86" t="s">
        <v>47</v>
      </c>
      <c r="C18" s="85">
        <v>42003</v>
      </c>
      <c r="D18" s="83">
        <f>_xlfn.ISOWEEKNUM(C18)</f>
        <v>1</v>
      </c>
    </row>
    <row r="19" spans="2:4" ht="24.95" customHeight="1" x14ac:dyDescent="0.25">
      <c r="B19" s="88" t="s">
        <v>55</v>
      </c>
      <c r="C19" s="59">
        <v>42003</v>
      </c>
      <c r="D19" s="84">
        <f>WEEKNUM(C19,2)</f>
        <v>53</v>
      </c>
    </row>
    <row r="20" spans="2:4" ht="24.95" customHeight="1" x14ac:dyDescent="0.25">
      <c r="B20" s="88" t="s">
        <v>56</v>
      </c>
      <c r="C20" s="43">
        <v>42003</v>
      </c>
      <c r="D20" s="84">
        <f>WEEKNUM(C20,11)</f>
        <v>53</v>
      </c>
    </row>
    <row r="21" spans="2:4" ht="24.95" customHeight="1" x14ac:dyDescent="0.25">
      <c r="B21" s="88" t="s">
        <v>57</v>
      </c>
      <c r="C21" s="43">
        <v>42003</v>
      </c>
      <c r="D21" s="84">
        <f>WEEKNUM(C21,21)</f>
        <v>1</v>
      </c>
    </row>
    <row r="23" spans="2:4" ht="24.95" customHeight="1" thickBot="1" x14ac:dyDescent="0.3">
      <c r="B23" s="81" t="s">
        <v>24</v>
      </c>
      <c r="C23" s="58" t="s">
        <v>12</v>
      </c>
      <c r="D23" s="82" t="s">
        <v>25</v>
      </c>
    </row>
    <row r="24" spans="2:4" ht="24.95" customHeight="1" thickBot="1" x14ac:dyDescent="0.3">
      <c r="B24" s="86" t="s">
        <v>48</v>
      </c>
      <c r="C24" s="85">
        <v>42004</v>
      </c>
      <c r="D24" s="83">
        <f>_xlfn.ISOWEEKNUM(C24)</f>
        <v>1</v>
      </c>
    </row>
    <row r="25" spans="2:4" ht="24.95" customHeight="1" x14ac:dyDescent="0.25">
      <c r="B25" s="88" t="s">
        <v>58</v>
      </c>
      <c r="C25" s="59">
        <v>42004</v>
      </c>
      <c r="D25" s="84">
        <f>WEEKNUM(C25,2)</f>
        <v>53</v>
      </c>
    </row>
    <row r="26" spans="2:4" ht="24.95" customHeight="1" x14ac:dyDescent="0.25">
      <c r="B26" s="88" t="s">
        <v>59</v>
      </c>
      <c r="C26" s="43">
        <v>42004</v>
      </c>
      <c r="D26" s="84">
        <f>WEEKNUM(C26,11)</f>
        <v>53</v>
      </c>
    </row>
    <row r="27" spans="2:4" ht="24.95" customHeight="1" x14ac:dyDescent="0.25">
      <c r="B27" s="88" t="s">
        <v>60</v>
      </c>
      <c r="C27" s="43">
        <v>42004</v>
      </c>
      <c r="D27" s="84">
        <f>WEEKNUM(C27,21)</f>
        <v>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2.140625" style="26" customWidth="1"/>
    <col min="3" max="3" width="14.42578125" style="26" customWidth="1"/>
    <col min="4" max="4" width="9.28515625" customWidth="1"/>
    <col min="5" max="5" width="11.7109375" style="26" customWidth="1"/>
    <col min="6" max="6" width="14.42578125" style="26" customWidth="1"/>
    <col min="7" max="7" width="9.28515625" style="26" customWidth="1"/>
    <col min="8" max="8" width="2.7109375" style="26" customWidth="1"/>
    <col min="9" max="9" width="14.42578125" style="26" customWidth="1"/>
    <col min="10" max="10" width="5.5703125" style="26" customWidth="1"/>
    <col min="11" max="11" width="3.7109375" style="26" customWidth="1"/>
    <col min="12" max="12" width="14.7109375" style="26" customWidth="1"/>
    <col min="13" max="13" width="28.85546875" style="26" customWidth="1"/>
    <col min="14" max="16384" width="11.42578125" style="26"/>
  </cols>
  <sheetData>
    <row r="1" spans="1:13" ht="45" customHeight="1" x14ac:dyDescent="0.7">
      <c r="B1" s="18" t="s">
        <v>39</v>
      </c>
      <c r="C1" s="18"/>
      <c r="E1" s="18"/>
      <c r="F1" s="18"/>
    </row>
    <row r="2" spans="1:13" x14ac:dyDescent="0.25">
      <c r="B2" s="19" t="s">
        <v>98</v>
      </c>
      <c r="C2" s="19"/>
      <c r="E2" s="19"/>
      <c r="F2" s="19"/>
    </row>
    <row r="3" spans="1:13" x14ac:dyDescent="0.25">
      <c r="B3" s="19"/>
      <c r="C3" s="19"/>
      <c r="E3" s="19"/>
      <c r="F3" s="19"/>
    </row>
    <row r="4" spans="1:13" x14ac:dyDescent="0.25">
      <c r="B4" s="20"/>
    </row>
    <row r="5" spans="1:13" s="25" customFormat="1" ht="20.100000000000001" customHeight="1" x14ac:dyDescent="0.25">
      <c r="A5" s="21"/>
      <c r="B5" s="22" t="s">
        <v>16</v>
      </c>
      <c r="C5" s="23" t="s">
        <v>15</v>
      </c>
      <c r="D5" s="67" t="s">
        <v>37</v>
      </c>
      <c r="E5" s="23" t="s">
        <v>13</v>
      </c>
      <c r="F5" s="23" t="s">
        <v>17</v>
      </c>
      <c r="G5" s="67" t="s">
        <v>38</v>
      </c>
      <c r="I5" s="139" t="s">
        <v>42</v>
      </c>
      <c r="J5" s="139"/>
    </row>
    <row r="6" spans="1:13" ht="20.100000000000001" customHeight="1" x14ac:dyDescent="0.25">
      <c r="B6" s="32">
        <v>21699</v>
      </c>
      <c r="C6" s="28">
        <v>41569</v>
      </c>
      <c r="D6" s="64"/>
      <c r="E6" s="30">
        <v>6</v>
      </c>
      <c r="F6" s="33">
        <f t="shared" ref="F6:F16" si="0">IF(WEEKDAY(C6+E6,2)=7,C6+E6+1,C6+E6)</f>
        <v>41575</v>
      </c>
      <c r="G6" s="64"/>
      <c r="I6" s="68" t="s">
        <v>29</v>
      </c>
      <c r="J6" s="71">
        <v>12</v>
      </c>
    </row>
    <row r="7" spans="1:13" ht="20.100000000000001" customHeight="1" x14ac:dyDescent="0.25">
      <c r="B7" s="34">
        <v>6083</v>
      </c>
      <c r="C7" s="27">
        <v>41575</v>
      </c>
      <c r="D7" s="65"/>
      <c r="E7" s="29">
        <v>4</v>
      </c>
      <c r="F7" s="35">
        <f t="shared" si="0"/>
        <v>41579</v>
      </c>
      <c r="G7" s="65"/>
      <c r="I7" s="69" t="s">
        <v>40</v>
      </c>
      <c r="J7" s="72"/>
      <c r="L7"/>
      <c r="M7"/>
    </row>
    <row r="8" spans="1:13" ht="20.100000000000001" customHeight="1" x14ac:dyDescent="0.25">
      <c r="B8" s="32">
        <v>19240</v>
      </c>
      <c r="C8" s="28">
        <v>41579</v>
      </c>
      <c r="D8" s="64"/>
      <c r="E8" s="30">
        <v>2</v>
      </c>
      <c r="F8" s="33">
        <f t="shared" si="0"/>
        <v>41582</v>
      </c>
      <c r="G8" s="64"/>
      <c r="I8" s="70" t="s">
        <v>41</v>
      </c>
      <c r="J8" s="73"/>
      <c r="L8"/>
      <c r="M8"/>
    </row>
    <row r="9" spans="1:13" ht="20.100000000000001" customHeight="1" x14ac:dyDescent="0.25">
      <c r="B9" s="34">
        <v>23763</v>
      </c>
      <c r="C9" s="27">
        <v>41589</v>
      </c>
      <c r="D9" s="65"/>
      <c r="E9" s="29">
        <v>5</v>
      </c>
      <c r="F9" s="35">
        <f t="shared" si="0"/>
        <v>41594</v>
      </c>
      <c r="G9" s="65"/>
    </row>
    <row r="10" spans="1:13" ht="20.100000000000001" customHeight="1" x14ac:dyDescent="0.25">
      <c r="B10" s="32">
        <v>9524</v>
      </c>
      <c r="C10" s="28">
        <v>41592</v>
      </c>
      <c r="D10" s="64"/>
      <c r="E10" s="30">
        <v>4</v>
      </c>
      <c r="F10" s="33">
        <f t="shared" si="0"/>
        <v>41596</v>
      </c>
      <c r="G10" s="64"/>
    </row>
    <row r="11" spans="1:13" ht="20.100000000000001" customHeight="1" x14ac:dyDescent="0.25">
      <c r="B11" s="34">
        <v>13334</v>
      </c>
      <c r="C11" s="27">
        <v>41603</v>
      </c>
      <c r="D11" s="65"/>
      <c r="E11" s="29">
        <v>6</v>
      </c>
      <c r="F11" s="35">
        <f t="shared" si="0"/>
        <v>41610</v>
      </c>
      <c r="G11" s="65"/>
    </row>
    <row r="12" spans="1:13" ht="20.100000000000001" customHeight="1" x14ac:dyDescent="0.25">
      <c r="B12" s="32">
        <v>24244</v>
      </c>
      <c r="C12" s="28">
        <v>41607</v>
      </c>
      <c r="D12" s="64"/>
      <c r="E12" s="30">
        <v>3</v>
      </c>
      <c r="F12" s="33">
        <f t="shared" si="0"/>
        <v>41610</v>
      </c>
      <c r="G12" s="64"/>
    </row>
    <row r="13" spans="1:13" ht="20.100000000000001" customHeight="1" x14ac:dyDescent="0.25">
      <c r="B13" s="34">
        <v>16209</v>
      </c>
      <c r="C13" s="27">
        <v>41613</v>
      </c>
      <c r="D13" s="65"/>
      <c r="E13" s="29">
        <v>3</v>
      </c>
      <c r="F13" s="35">
        <f t="shared" si="0"/>
        <v>41617</v>
      </c>
      <c r="G13" s="65"/>
    </row>
    <row r="14" spans="1:13" ht="20.100000000000001" customHeight="1" x14ac:dyDescent="0.25">
      <c r="B14" s="32">
        <v>9910</v>
      </c>
      <c r="C14" s="28">
        <v>41621</v>
      </c>
      <c r="D14" s="64"/>
      <c r="E14" s="30">
        <v>2</v>
      </c>
      <c r="F14" s="33">
        <f t="shared" si="0"/>
        <v>41624</v>
      </c>
      <c r="G14" s="64"/>
    </row>
    <row r="15" spans="1:13" ht="20.100000000000001" customHeight="1" x14ac:dyDescent="0.25">
      <c r="B15" s="34">
        <v>27431</v>
      </c>
      <c r="C15" s="27">
        <v>41625</v>
      </c>
      <c r="D15" s="65"/>
      <c r="E15" s="29">
        <v>3</v>
      </c>
      <c r="F15" s="35">
        <f t="shared" si="0"/>
        <v>41628</v>
      </c>
      <c r="G15" s="65"/>
    </row>
    <row r="16" spans="1:13" ht="20.100000000000001" customHeight="1" x14ac:dyDescent="0.25">
      <c r="B16" s="60">
        <v>12045</v>
      </c>
      <c r="C16" s="61">
        <v>41627</v>
      </c>
      <c r="D16" s="66"/>
      <c r="E16" s="62">
        <v>4</v>
      </c>
      <c r="F16" s="63">
        <f t="shared" si="0"/>
        <v>41631</v>
      </c>
      <c r="G16" s="66"/>
    </row>
    <row r="20" spans="9:10" x14ac:dyDescent="0.25">
      <c r="I20" s="53"/>
      <c r="J20" s="53"/>
    </row>
  </sheetData>
  <mergeCells count="1">
    <mergeCell ref="I5:J5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20.28515625" style="26" customWidth="1"/>
    <col min="3" max="3" width="12.42578125" style="26" customWidth="1"/>
    <col min="4" max="5" width="8.7109375" style="26" customWidth="1"/>
    <col min="6" max="6" width="3.7109375" style="26" customWidth="1"/>
    <col min="7" max="7" width="17.5703125" style="26" customWidth="1"/>
    <col min="8" max="8" width="13" style="26" customWidth="1"/>
    <col min="9" max="9" width="14.5703125" customWidth="1"/>
    <col min="10" max="10" width="28.42578125" customWidth="1"/>
    <col min="12" max="16384" width="11.42578125" style="26"/>
  </cols>
  <sheetData>
    <row r="1" spans="1:11" ht="45" customHeight="1" x14ac:dyDescent="0.7">
      <c r="B1" s="18" t="s">
        <v>106</v>
      </c>
      <c r="C1" s="18"/>
      <c r="D1" s="18"/>
      <c r="E1" s="18"/>
    </row>
    <row r="2" spans="1:11" x14ac:dyDescent="0.25">
      <c r="B2" s="19" t="s">
        <v>99</v>
      </c>
      <c r="C2" s="19"/>
      <c r="D2" s="19"/>
      <c r="E2" s="19"/>
    </row>
    <row r="3" spans="1:11" x14ac:dyDescent="0.25">
      <c r="B3" s="19"/>
      <c r="C3" s="19"/>
      <c r="D3" s="19"/>
      <c r="E3" s="19"/>
    </row>
    <row r="4" spans="1:11" x14ac:dyDescent="0.25">
      <c r="B4" s="20"/>
    </row>
    <row r="5" spans="1:11" s="25" customFormat="1" ht="23.25" customHeight="1" x14ac:dyDescent="0.25">
      <c r="A5" s="21"/>
      <c r="B5" s="22" t="s">
        <v>61</v>
      </c>
      <c r="C5" s="67" t="s">
        <v>43</v>
      </c>
      <c r="D5" s="67" t="s">
        <v>44</v>
      </c>
      <c r="E5" s="24" t="s">
        <v>44</v>
      </c>
      <c r="G5" s="74" t="s">
        <v>96</v>
      </c>
      <c r="I5"/>
      <c r="J5"/>
      <c r="K5"/>
    </row>
    <row r="6" spans="1:11" ht="18.95" customHeight="1" x14ac:dyDescent="0.25">
      <c r="B6" s="78" t="s">
        <v>95</v>
      </c>
      <c r="C6" s="75">
        <v>33672</v>
      </c>
      <c r="D6" s="90"/>
      <c r="E6" s="91"/>
      <c r="G6" s="89">
        <f ca="1">TODAY()</f>
        <v>41589</v>
      </c>
    </row>
    <row r="7" spans="1:11" ht="18.95" customHeight="1" x14ac:dyDescent="0.25">
      <c r="B7" s="79" t="s">
        <v>62</v>
      </c>
      <c r="C7" s="76">
        <v>39497</v>
      </c>
      <c r="D7" s="92"/>
      <c r="E7" s="93"/>
    </row>
    <row r="8" spans="1:11" ht="18.95" customHeight="1" x14ac:dyDescent="0.25">
      <c r="B8" s="78" t="s">
        <v>63</v>
      </c>
      <c r="C8" s="75">
        <v>36612</v>
      </c>
      <c r="D8" s="90"/>
      <c r="E8" s="91"/>
    </row>
    <row r="9" spans="1:11" ht="18.95" customHeight="1" x14ac:dyDescent="0.25">
      <c r="B9" s="79" t="s">
        <v>64</v>
      </c>
      <c r="C9" s="76">
        <v>38365</v>
      </c>
      <c r="D9" s="92"/>
      <c r="E9" s="93"/>
    </row>
    <row r="10" spans="1:11" ht="18.95" customHeight="1" x14ac:dyDescent="0.25">
      <c r="B10" s="78" t="s">
        <v>65</v>
      </c>
      <c r="C10" s="75">
        <v>39531</v>
      </c>
      <c r="D10" s="90"/>
      <c r="E10" s="91"/>
    </row>
    <row r="11" spans="1:11" ht="18.95" customHeight="1" x14ac:dyDescent="0.25">
      <c r="B11" s="79" t="s">
        <v>66</v>
      </c>
      <c r="C11" s="76">
        <v>37043</v>
      </c>
      <c r="D11" s="92"/>
      <c r="E11" s="93"/>
    </row>
    <row r="12" spans="1:11" ht="18.95" customHeight="1" x14ac:dyDescent="0.25">
      <c r="B12" s="78" t="s">
        <v>67</v>
      </c>
      <c r="C12" s="75">
        <v>36936</v>
      </c>
      <c r="D12" s="90"/>
      <c r="E12" s="91"/>
    </row>
    <row r="13" spans="1:11" ht="18.95" customHeight="1" x14ac:dyDescent="0.25">
      <c r="B13" s="79" t="s">
        <v>68</v>
      </c>
      <c r="C13" s="76">
        <v>36951</v>
      </c>
      <c r="D13" s="92"/>
      <c r="E13" s="93"/>
    </row>
    <row r="14" spans="1:11" ht="18.95" customHeight="1" x14ac:dyDescent="0.25">
      <c r="B14" s="78" t="s">
        <v>69</v>
      </c>
      <c r="C14" s="75">
        <v>35643</v>
      </c>
      <c r="D14" s="90"/>
      <c r="E14" s="91"/>
    </row>
    <row r="15" spans="1:11" ht="18.95" customHeight="1" x14ac:dyDescent="0.25">
      <c r="B15" s="79" t="s">
        <v>70</v>
      </c>
      <c r="C15" s="76">
        <v>36069</v>
      </c>
      <c r="D15" s="92"/>
      <c r="E15" s="93"/>
    </row>
    <row r="16" spans="1:11" ht="18.95" customHeight="1" x14ac:dyDescent="0.25">
      <c r="B16" s="78" t="s">
        <v>71</v>
      </c>
      <c r="C16" s="75">
        <v>36312</v>
      </c>
      <c r="D16" s="90"/>
      <c r="E16" s="91"/>
    </row>
    <row r="17" spans="2:5" ht="18.95" customHeight="1" x14ac:dyDescent="0.25">
      <c r="B17" s="79" t="s">
        <v>72</v>
      </c>
      <c r="C17" s="76">
        <v>37893</v>
      </c>
      <c r="D17" s="92"/>
      <c r="E17" s="93"/>
    </row>
    <row r="18" spans="2:5" ht="18.95" customHeight="1" x14ac:dyDescent="0.25">
      <c r="B18" s="78" t="s">
        <v>73</v>
      </c>
      <c r="C18" s="75">
        <v>38492</v>
      </c>
      <c r="D18" s="90"/>
      <c r="E18" s="91"/>
    </row>
    <row r="19" spans="2:5" ht="18.95" customHeight="1" x14ac:dyDescent="0.25">
      <c r="B19" s="79" t="s">
        <v>74</v>
      </c>
      <c r="C19" s="76">
        <v>38355</v>
      </c>
      <c r="D19" s="92"/>
      <c r="E19" s="93"/>
    </row>
    <row r="20" spans="2:5" ht="18.95" customHeight="1" x14ac:dyDescent="0.25">
      <c r="B20" s="78" t="s">
        <v>75</v>
      </c>
      <c r="C20" s="75">
        <v>39567</v>
      </c>
      <c r="D20" s="90"/>
      <c r="E20" s="91"/>
    </row>
    <row r="21" spans="2:5" ht="18.95" customHeight="1" x14ac:dyDescent="0.25">
      <c r="B21" s="79" t="s">
        <v>94</v>
      </c>
      <c r="C21" s="76">
        <v>37117</v>
      </c>
      <c r="D21" s="92"/>
      <c r="E21" s="93"/>
    </row>
    <row r="22" spans="2:5" ht="18.95" customHeight="1" x14ac:dyDescent="0.25">
      <c r="B22" s="78" t="s">
        <v>76</v>
      </c>
      <c r="C22" s="75">
        <v>36958</v>
      </c>
      <c r="D22" s="90"/>
      <c r="E22" s="91"/>
    </row>
    <row r="23" spans="2:5" ht="18.95" customHeight="1" x14ac:dyDescent="0.25">
      <c r="B23" s="79" t="s">
        <v>84</v>
      </c>
      <c r="C23" s="76">
        <v>37070</v>
      </c>
      <c r="D23" s="92"/>
      <c r="E23" s="93"/>
    </row>
    <row r="24" spans="2:5" ht="18.95" customHeight="1" x14ac:dyDescent="0.25">
      <c r="B24" s="78" t="s">
        <v>85</v>
      </c>
      <c r="C24" s="75">
        <v>37774</v>
      </c>
      <c r="D24" s="90"/>
      <c r="E24" s="91"/>
    </row>
    <row r="25" spans="2:5" ht="18.95" customHeight="1" x14ac:dyDescent="0.25">
      <c r="B25" s="79" t="s">
        <v>86</v>
      </c>
      <c r="C25" s="76">
        <v>37873</v>
      </c>
      <c r="D25" s="92"/>
      <c r="E25" s="93"/>
    </row>
    <row r="26" spans="2:5" ht="18.95" customHeight="1" x14ac:dyDescent="0.25">
      <c r="B26" s="78" t="s">
        <v>87</v>
      </c>
      <c r="C26" s="75">
        <v>35870</v>
      </c>
      <c r="D26" s="90"/>
      <c r="E26" s="91"/>
    </row>
    <row r="27" spans="2:5" ht="18.95" customHeight="1" x14ac:dyDescent="0.25">
      <c r="B27" s="79" t="s">
        <v>88</v>
      </c>
      <c r="C27" s="76">
        <v>36361</v>
      </c>
      <c r="D27" s="92"/>
      <c r="E27" s="93"/>
    </row>
    <row r="28" spans="2:5" ht="18.95" customHeight="1" x14ac:dyDescent="0.25">
      <c r="B28" s="78" t="s">
        <v>89</v>
      </c>
      <c r="C28" s="75">
        <v>38222</v>
      </c>
      <c r="D28" s="90"/>
      <c r="E28" s="91"/>
    </row>
    <row r="29" spans="2:5" ht="18.95" customHeight="1" x14ac:dyDescent="0.25">
      <c r="B29" s="79" t="s">
        <v>90</v>
      </c>
      <c r="C29" s="76">
        <v>39224</v>
      </c>
      <c r="D29" s="92"/>
      <c r="E29" s="93"/>
    </row>
    <row r="30" spans="2:5" ht="18.95" customHeight="1" x14ac:dyDescent="0.25">
      <c r="B30" s="78" t="s">
        <v>91</v>
      </c>
      <c r="C30" s="75">
        <v>35048</v>
      </c>
      <c r="D30" s="90"/>
      <c r="E30" s="91"/>
    </row>
    <row r="31" spans="2:5" ht="18.95" customHeight="1" x14ac:dyDescent="0.25">
      <c r="B31" s="79" t="s">
        <v>92</v>
      </c>
      <c r="C31" s="76">
        <v>37137</v>
      </c>
      <c r="D31" s="92"/>
      <c r="E31" s="93"/>
    </row>
    <row r="32" spans="2:5" ht="18.95" customHeight="1" x14ac:dyDescent="0.25">
      <c r="B32" s="78" t="s">
        <v>93</v>
      </c>
      <c r="C32" s="75">
        <v>32904</v>
      </c>
      <c r="D32" s="90"/>
      <c r="E32" s="91"/>
    </row>
    <row r="33" spans="2:5" ht="18.95" customHeight="1" x14ac:dyDescent="0.25">
      <c r="B33" s="79" t="s">
        <v>78</v>
      </c>
      <c r="C33" s="76">
        <v>27225</v>
      </c>
      <c r="D33" s="92"/>
      <c r="E33" s="93"/>
    </row>
    <row r="34" spans="2:5" ht="18.95" customHeight="1" x14ac:dyDescent="0.25">
      <c r="B34" s="78" t="s">
        <v>79</v>
      </c>
      <c r="C34" s="75">
        <v>29374</v>
      </c>
      <c r="D34" s="90"/>
      <c r="E34" s="91"/>
    </row>
    <row r="35" spans="2:5" ht="18.95" customHeight="1" x14ac:dyDescent="0.25">
      <c r="B35" s="79" t="s">
        <v>80</v>
      </c>
      <c r="C35" s="76">
        <v>33490</v>
      </c>
      <c r="D35" s="92"/>
      <c r="E35" s="93"/>
    </row>
    <row r="36" spans="2:5" ht="18.95" customHeight="1" x14ac:dyDescent="0.25">
      <c r="B36" s="78" t="s">
        <v>81</v>
      </c>
      <c r="C36" s="75">
        <v>33786</v>
      </c>
      <c r="D36" s="90"/>
      <c r="E36" s="91"/>
    </row>
    <row r="37" spans="2:5" ht="18.95" customHeight="1" x14ac:dyDescent="0.25">
      <c r="B37" s="79" t="s">
        <v>82</v>
      </c>
      <c r="C37" s="76">
        <v>32370</v>
      </c>
      <c r="D37" s="92"/>
      <c r="E37" s="93"/>
    </row>
    <row r="38" spans="2:5" ht="18.95" customHeight="1" x14ac:dyDescent="0.25">
      <c r="B38" s="78" t="s">
        <v>83</v>
      </c>
      <c r="C38" s="75">
        <v>40848</v>
      </c>
      <c r="D38" s="90"/>
      <c r="E38" s="91"/>
    </row>
    <row r="39" spans="2:5" ht="18.95" customHeight="1" x14ac:dyDescent="0.25">
      <c r="B39" s="80" t="s">
        <v>77</v>
      </c>
      <c r="C39" s="77">
        <v>28625</v>
      </c>
      <c r="D39" s="94"/>
      <c r="E39" s="9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2.140625" style="26" customWidth="1"/>
    <col min="3" max="3" width="14.28515625" style="26" customWidth="1"/>
    <col min="4" max="4" width="12.140625" style="26" customWidth="1"/>
    <col min="5" max="5" width="14.28515625" style="26" customWidth="1"/>
    <col min="6" max="6" width="3.7109375" customWidth="1"/>
    <col min="7" max="7" width="13.42578125" customWidth="1"/>
    <col min="8" max="8" width="142.140625" customWidth="1"/>
    <col min="9" max="16384" width="11.42578125" style="26"/>
  </cols>
  <sheetData>
    <row r="1" spans="1:8" ht="45" customHeight="1" x14ac:dyDescent="0.7">
      <c r="B1" s="18" t="s">
        <v>104</v>
      </c>
      <c r="C1" s="18"/>
      <c r="D1" s="18"/>
      <c r="E1" s="18"/>
    </row>
    <row r="2" spans="1:8" x14ac:dyDescent="0.25">
      <c r="B2" s="19" t="s">
        <v>105</v>
      </c>
      <c r="C2" s="19"/>
      <c r="D2" s="19"/>
      <c r="E2" s="19"/>
    </row>
    <row r="3" spans="1:8" x14ac:dyDescent="0.25">
      <c r="B3" s="19"/>
      <c r="C3" s="19"/>
      <c r="D3" s="19"/>
      <c r="E3" s="19"/>
    </row>
    <row r="4" spans="1:8" x14ac:dyDescent="0.25">
      <c r="B4" s="20"/>
    </row>
    <row r="5" spans="1:8" s="25" customFormat="1" ht="20.100000000000001" customHeight="1" x14ac:dyDescent="0.25">
      <c r="A5" s="21"/>
      <c r="B5" s="22" t="s">
        <v>100</v>
      </c>
      <c r="C5" s="67" t="s">
        <v>101</v>
      </c>
      <c r="D5" s="67" t="s">
        <v>102</v>
      </c>
      <c r="E5" s="96" t="s">
        <v>103</v>
      </c>
      <c r="F5"/>
      <c r="G5"/>
      <c r="H5"/>
    </row>
    <row r="6" spans="1:8" ht="20.100000000000001" customHeight="1" x14ac:dyDescent="0.25">
      <c r="B6" s="98">
        <v>11726</v>
      </c>
      <c r="C6" s="28">
        <v>40603</v>
      </c>
      <c r="D6" s="101">
        <v>48</v>
      </c>
      <c r="E6" s="33"/>
    </row>
    <row r="7" spans="1:8" ht="20.100000000000001" customHeight="1" x14ac:dyDescent="0.25">
      <c r="B7" s="99">
        <v>11488</v>
      </c>
      <c r="C7" s="27">
        <v>40756</v>
      </c>
      <c r="D7" s="102">
        <v>24</v>
      </c>
      <c r="E7" s="35"/>
    </row>
    <row r="8" spans="1:8" ht="20.100000000000001" customHeight="1" x14ac:dyDescent="0.25">
      <c r="B8" s="98">
        <v>12976</v>
      </c>
      <c r="C8" s="28">
        <v>40892</v>
      </c>
      <c r="D8" s="101">
        <v>60</v>
      </c>
      <c r="E8" s="33"/>
    </row>
    <row r="9" spans="1:8" ht="20.100000000000001" customHeight="1" x14ac:dyDescent="0.25">
      <c r="B9" s="99">
        <v>11213</v>
      </c>
      <c r="C9" s="27">
        <v>40940</v>
      </c>
      <c r="D9" s="102">
        <v>12</v>
      </c>
      <c r="E9" s="35"/>
    </row>
    <row r="10" spans="1:8" ht="20.100000000000001" customHeight="1" x14ac:dyDescent="0.25">
      <c r="B10" s="98">
        <v>13861</v>
      </c>
      <c r="C10" s="28">
        <v>41214</v>
      </c>
      <c r="D10" s="101">
        <v>36</v>
      </c>
      <c r="E10" s="33"/>
    </row>
    <row r="11" spans="1:8" ht="20.100000000000001" customHeight="1" x14ac:dyDescent="0.25">
      <c r="B11" s="99">
        <v>10245</v>
      </c>
      <c r="C11" s="27">
        <v>41246</v>
      </c>
      <c r="D11" s="102">
        <v>6</v>
      </c>
      <c r="E11" s="35"/>
    </row>
    <row r="12" spans="1:8" ht="20.100000000000001" customHeight="1" x14ac:dyDescent="0.25">
      <c r="B12" s="98">
        <v>10041</v>
      </c>
      <c r="C12" s="28">
        <v>41487</v>
      </c>
      <c r="D12" s="101">
        <v>12</v>
      </c>
      <c r="E12" s="33"/>
    </row>
    <row r="13" spans="1:8" ht="20.100000000000001" customHeight="1" x14ac:dyDescent="0.25">
      <c r="B13" s="99">
        <v>12069</v>
      </c>
      <c r="C13" s="27">
        <v>41487</v>
      </c>
      <c r="D13" s="102">
        <v>18</v>
      </c>
      <c r="E13" s="35"/>
    </row>
    <row r="14" spans="1:8" ht="20.100000000000001" customHeight="1" x14ac:dyDescent="0.25">
      <c r="B14" s="98">
        <v>11081</v>
      </c>
      <c r="C14" s="28">
        <v>41562</v>
      </c>
      <c r="D14" s="101">
        <v>24</v>
      </c>
      <c r="E14" s="33"/>
    </row>
    <row r="15" spans="1:8" ht="20.100000000000001" customHeight="1" x14ac:dyDescent="0.25">
      <c r="B15" s="99">
        <v>10229</v>
      </c>
      <c r="C15" s="27">
        <v>41562</v>
      </c>
      <c r="D15" s="102">
        <v>24</v>
      </c>
      <c r="E15" s="35"/>
    </row>
    <row r="16" spans="1:8" ht="20.100000000000001" customHeight="1" x14ac:dyDescent="0.25">
      <c r="B16" s="98">
        <v>14787</v>
      </c>
      <c r="C16" s="28">
        <v>41578</v>
      </c>
      <c r="D16" s="101">
        <v>36</v>
      </c>
      <c r="E16" s="33"/>
    </row>
    <row r="17" spans="2:5" ht="20.100000000000001" customHeight="1" x14ac:dyDescent="0.25">
      <c r="B17" s="99">
        <v>13308</v>
      </c>
      <c r="C17" s="27">
        <v>41582</v>
      </c>
      <c r="D17" s="102">
        <v>18</v>
      </c>
      <c r="E17" s="35"/>
    </row>
    <row r="18" spans="2:5" ht="20.100000000000001" customHeight="1" x14ac:dyDescent="0.25">
      <c r="B18" s="98">
        <v>10488</v>
      </c>
      <c r="C18" s="28">
        <v>41582</v>
      </c>
      <c r="D18" s="101">
        <v>60</v>
      </c>
      <c r="E18" s="33"/>
    </row>
    <row r="19" spans="2:5" ht="20.100000000000001" customHeight="1" x14ac:dyDescent="0.25">
      <c r="B19" s="99">
        <v>13246</v>
      </c>
      <c r="C19" s="27">
        <v>41582</v>
      </c>
      <c r="D19" s="102">
        <v>24</v>
      </c>
      <c r="E19" s="35"/>
    </row>
    <row r="20" spans="2:5" ht="20.100000000000001" customHeight="1" x14ac:dyDescent="0.25">
      <c r="B20" s="98">
        <v>10631</v>
      </c>
      <c r="C20" s="28">
        <v>41589</v>
      </c>
      <c r="D20" s="101">
        <v>30</v>
      </c>
      <c r="E20" s="33"/>
    </row>
    <row r="21" spans="2:5" ht="20.100000000000001" customHeight="1" x14ac:dyDescent="0.25">
      <c r="B21" s="99">
        <v>14899</v>
      </c>
      <c r="C21" s="27">
        <v>41589</v>
      </c>
      <c r="D21" s="102">
        <v>48</v>
      </c>
      <c r="E21" s="35"/>
    </row>
    <row r="22" spans="2:5" ht="20.100000000000001" customHeight="1" x14ac:dyDescent="0.25">
      <c r="B22" s="98">
        <v>11152</v>
      </c>
      <c r="C22" s="28">
        <v>41589</v>
      </c>
      <c r="D22" s="101">
        <v>24</v>
      </c>
      <c r="E22" s="33"/>
    </row>
    <row r="23" spans="2:5" ht="20.100000000000001" customHeight="1" x14ac:dyDescent="0.25">
      <c r="B23" s="99">
        <v>11454</v>
      </c>
      <c r="C23" s="27">
        <v>41585</v>
      </c>
      <c r="D23" s="102">
        <v>36</v>
      </c>
      <c r="E23" s="35"/>
    </row>
    <row r="24" spans="2:5" ht="20.100000000000001" customHeight="1" x14ac:dyDescent="0.25">
      <c r="B24" s="98">
        <v>10995</v>
      </c>
      <c r="C24" s="28">
        <v>41586</v>
      </c>
      <c r="D24" s="101">
        <v>24</v>
      </c>
      <c r="E24" s="33"/>
    </row>
    <row r="25" spans="2:5" ht="20.100000000000001" customHeight="1" x14ac:dyDescent="0.25">
      <c r="B25" s="100">
        <v>12960</v>
      </c>
      <c r="C25" s="37">
        <v>41589</v>
      </c>
      <c r="D25" s="103">
        <v>12</v>
      </c>
      <c r="E25" s="39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Info</vt:lpstr>
      <vt:lpstr>Schnellüberblick</vt:lpstr>
      <vt:lpstr>Liefertermin 1</vt:lpstr>
      <vt:lpstr>Liefertermin 2</vt:lpstr>
      <vt:lpstr>Kalenderwoche 1</vt:lpstr>
      <vt:lpstr>Kalenderwoche 2</vt:lpstr>
      <vt:lpstr>Monatsstatistik</vt:lpstr>
      <vt:lpstr>Zugehörigkeit</vt:lpstr>
      <vt:lpstr>Verträge</vt:lpstr>
      <vt:lpstr>Projekte 1</vt:lpstr>
      <vt:lpstr>Projekte 2</vt:lpstr>
      <vt:lpstr>Tabelle3</vt:lpstr>
    </vt:vector>
  </TitlesOfParts>
  <Company>schiecke.biz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11 – Funktionen zum Umgang mit Datumsangaben</dc:subject>
  <dc:creator>Dieter Schiecke</dc:creator>
  <dc:description>www.office2013-blog.de_x000d_
www.anwendertage.de</dc:description>
  <cp:lastModifiedBy>  </cp:lastModifiedBy>
  <cp:revision>42</cp:revision>
  <dcterms:created xsi:type="dcterms:W3CDTF">2013-01-04T11:19:10Z</dcterms:created>
  <dcterms:modified xsi:type="dcterms:W3CDTF">2013-11-11T09:55:12Z</dcterms:modified>
  <cp:category>Excel-Übungsdatei</cp:category>
</cp:coreProperties>
</file>