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s/slicer1.xml" ContentType="application/vnd.ms-excel.slicer+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0" windowWidth="16260" windowHeight="8100" tabRatio="783"/>
  </bookViews>
  <sheets>
    <sheet name="Info" sheetId="3" r:id="rId1"/>
    <sheet name="Projektliste" sheetId="33" r:id="rId2"/>
    <sheet name="Markieren" sheetId="30" r:id="rId3"/>
    <sheet name="Überschriften" sheetId="29" r:id="rId4"/>
    <sheet name="Verkaufszahlen" sheetId="31" r:id="rId5"/>
    <sheet name="Datenschnitt" sheetId="37" r:id="rId6"/>
    <sheet name="Lieferanten" sheetId="34" r:id="rId7"/>
  </sheets>
  <definedNames>
    <definedName name="Datenschnitt_Firma">#N/A</definedName>
    <definedName name="Datenschnitt_Produkt">#N/A</definedName>
    <definedName name="Datenschnitt_Region">#N/A</definedName>
  </definedNames>
  <calcPr calcId="152511"/>
  <extLst>
    <ext xmlns:x15="http://schemas.microsoft.com/office/spreadsheetml/2010/11/main" uri="{46BE6895-7355-4a93-B00E-2C351335B9C9}">
      <x15:slicerCaches xmlns:x14="http://schemas.microsoft.com/office/spreadsheetml/2009/9/main">
        <x14:slicerCache r:id="rId8"/>
        <x14:slicerCache r:id="rId9"/>
        <x14:slicerCache r:id="rId10"/>
      </x15:slicerCaches>
    </ext>
  </extLst>
</workbook>
</file>

<file path=xl/calcChain.xml><?xml version="1.0" encoding="utf-8"?>
<calcChain xmlns="http://schemas.openxmlformats.org/spreadsheetml/2006/main">
  <c r="F7" i="37" l="1"/>
  <c r="F5" i="37"/>
  <c r="F6" i="37" l="1"/>
  <c r="J13" i="31" l="1"/>
  <c r="J11" i="31"/>
  <c r="J10" i="31"/>
  <c r="D15" i="33" l="1"/>
  <c r="E15" i="33"/>
  <c r="F15" i="33"/>
  <c r="G15" i="33"/>
  <c r="G106" i="31" l="1"/>
  <c r="G105" i="31"/>
  <c r="G104" i="31"/>
  <c r="G103" i="31"/>
  <c r="G102" i="31"/>
  <c r="G101" i="31"/>
  <c r="G100" i="31"/>
  <c r="G99" i="31"/>
  <c r="G98" i="31"/>
  <c r="G97" i="31"/>
  <c r="G96" i="31"/>
  <c r="G95" i="31"/>
  <c r="G94" i="31"/>
  <c r="G93" i="31"/>
  <c r="G92" i="31"/>
  <c r="G91" i="31"/>
  <c r="G90" i="31"/>
  <c r="G89" i="31"/>
  <c r="G88" i="31"/>
  <c r="G87" i="31"/>
  <c r="G86" i="31"/>
  <c r="G85" i="31"/>
  <c r="G84" i="31"/>
  <c r="G83" i="31"/>
  <c r="G82" i="31"/>
  <c r="G81" i="31"/>
  <c r="G80" i="31"/>
  <c r="G79" i="31"/>
  <c r="G78" i="31"/>
  <c r="G77" i="31"/>
  <c r="G76" i="31"/>
  <c r="G75" i="31"/>
  <c r="G74" i="31"/>
  <c r="G73" i="31"/>
  <c r="G72" i="31"/>
  <c r="G71" i="31"/>
  <c r="G70" i="31"/>
  <c r="G69" i="31"/>
  <c r="G68" i="31"/>
  <c r="G67" i="31"/>
  <c r="G66" i="31"/>
  <c r="G65" i="31"/>
  <c r="G64" i="31"/>
  <c r="G63" i="31"/>
  <c r="G62" i="31"/>
  <c r="G61" i="31"/>
  <c r="G60" i="31"/>
  <c r="G59" i="31"/>
  <c r="G58" i="31"/>
  <c r="G57" i="31"/>
  <c r="G56" i="31"/>
  <c r="G55" i="31"/>
  <c r="G54" i="31"/>
  <c r="G53" i="31"/>
  <c r="G52" i="31"/>
  <c r="G51" i="31"/>
  <c r="G50" i="31"/>
  <c r="G49" i="31"/>
  <c r="G48" i="31"/>
  <c r="G47" i="31"/>
  <c r="G46" i="31"/>
  <c r="G45" i="31"/>
  <c r="G44" i="31"/>
  <c r="G43" i="31"/>
  <c r="G42" i="31"/>
  <c r="G41" i="31"/>
  <c r="G40" i="31"/>
  <c r="G39" i="31"/>
  <c r="G38" i="31"/>
  <c r="G37" i="31"/>
  <c r="G36" i="31"/>
  <c r="G35" i="31"/>
  <c r="G34" i="31"/>
  <c r="G33" i="31"/>
  <c r="G32" i="31"/>
  <c r="G31" i="31"/>
  <c r="G30" i="31"/>
  <c r="G29" i="31"/>
  <c r="G28" i="31"/>
  <c r="G27" i="31"/>
  <c r="G26" i="31"/>
  <c r="G25" i="31"/>
  <c r="G24" i="31"/>
  <c r="G23" i="31"/>
  <c r="G22" i="31"/>
  <c r="G21" i="31"/>
  <c r="G20" i="31"/>
  <c r="G19" i="31"/>
  <c r="G18" i="31"/>
  <c r="G17" i="31"/>
  <c r="G16" i="31"/>
  <c r="G15" i="31"/>
  <c r="G14" i="31"/>
  <c r="G13" i="31"/>
  <c r="G12" i="31"/>
  <c r="G11" i="31"/>
  <c r="G10" i="31"/>
  <c r="J9" i="31"/>
  <c r="G9" i="31"/>
  <c r="G8" i="31"/>
  <c r="J7" i="31"/>
  <c r="G7" i="31"/>
  <c r="G6" i="31"/>
  <c r="G106" i="29"/>
  <c r="F13" i="30"/>
  <c r="E13" i="30"/>
  <c r="D13" i="30"/>
  <c r="F12" i="30"/>
  <c r="F11" i="30"/>
  <c r="F10" i="30"/>
  <c r="F9" i="30"/>
  <c r="F8" i="30"/>
  <c r="F7" i="30"/>
  <c r="F6" i="30"/>
  <c r="H15" i="33"/>
  <c r="C15" i="33"/>
  <c r="H14" i="33"/>
  <c r="G14" i="33"/>
  <c r="H13" i="33"/>
  <c r="G13" i="33"/>
  <c r="H12" i="33"/>
  <c r="G12" i="33"/>
  <c r="H11" i="33"/>
  <c r="G11" i="33"/>
  <c r="H10" i="33"/>
  <c r="G10" i="33"/>
  <c r="H9" i="33"/>
  <c r="G9" i="33"/>
  <c r="H8" i="33"/>
  <c r="G8" i="33"/>
  <c r="H7" i="33"/>
  <c r="G7" i="33"/>
  <c r="H6" i="33"/>
  <c r="G6" i="33"/>
</calcChain>
</file>

<file path=xl/sharedStrings.xml><?xml version="1.0" encoding="utf-8"?>
<sst xmlns="http://schemas.openxmlformats.org/spreadsheetml/2006/main" count="914" uniqueCount="161">
  <si>
    <t xml:space="preserve">
Excel 2013 – Das Handbuch</t>
  </si>
  <si>
    <t>D</t>
  </si>
  <si>
    <t>E</t>
  </si>
  <si>
    <t>F</t>
  </si>
  <si>
    <t>Autor</t>
  </si>
  <si>
    <t>A</t>
  </si>
  <si>
    <t>B</t>
  </si>
  <si>
    <t>C</t>
  </si>
  <si>
    <t>Drucker</t>
  </si>
  <si>
    <t>Scanner</t>
  </si>
  <si>
    <t>Berlin</t>
  </si>
  <si>
    <t>München</t>
  </si>
  <si>
    <t>Stuttgart</t>
  </si>
  <si>
    <t>Hamburg</t>
  </si>
  <si>
    <t>Düsseldorf</t>
  </si>
  <si>
    <t>Umsatz</t>
  </si>
  <si>
    <t>Software</t>
  </si>
  <si>
    <t>Stiehler</t>
  </si>
  <si>
    <t>Ost</t>
  </si>
  <si>
    <t>Dresden</t>
  </si>
  <si>
    <t>Strohmeyer</t>
  </si>
  <si>
    <t>Süd</t>
  </si>
  <si>
    <t>Faxgerät</t>
  </si>
  <si>
    <t>Kuhn</t>
  </si>
  <si>
    <t>Michaelis</t>
  </si>
  <si>
    <t>Laptop</t>
  </si>
  <si>
    <t>Winzer</t>
  </si>
  <si>
    <t>Probst</t>
  </si>
  <si>
    <t>West</t>
  </si>
  <si>
    <t>Mader</t>
  </si>
  <si>
    <t>Scholz</t>
  </si>
  <si>
    <t>Maus</t>
  </si>
  <si>
    <t>Hübner</t>
  </si>
  <si>
    <t>Strehle</t>
  </si>
  <si>
    <t>Köln</t>
  </si>
  <si>
    <t>Ferreira</t>
  </si>
  <si>
    <t>Nord</t>
  </si>
  <si>
    <t>Niemeyer</t>
  </si>
  <si>
    <t>Monitor</t>
  </si>
  <si>
    <t>Büchler</t>
  </si>
  <si>
    <t>Bremen</t>
  </si>
  <si>
    <t>Arnold</t>
  </si>
  <si>
    <t>Sternbeck</t>
  </si>
  <si>
    <t>Festplatte</t>
  </si>
  <si>
    <t>Mauch</t>
  </si>
  <si>
    <t>Menge</t>
  </si>
  <si>
    <t>Preis</t>
  </si>
  <si>
    <t>Produktgruppe</t>
  </si>
  <si>
    <t>Verkäufer</t>
  </si>
  <si>
    <t>Datum</t>
  </si>
  <si>
    <t>Region</t>
  </si>
  <si>
    <t>Stadt</t>
  </si>
  <si>
    <t>Kapitel 13 - Namen und intelligente Tabellen verwenden</t>
  </si>
  <si>
    <t>Projekt</t>
  </si>
  <si>
    <t>MA</t>
  </si>
  <si>
    <t>Dauer</t>
  </si>
  <si>
    <t>Soll-Kosten</t>
  </si>
  <si>
    <t>Ist-Kosten</t>
  </si>
  <si>
    <t>Diff. abs.</t>
  </si>
  <si>
    <t>Diff. %</t>
  </si>
  <si>
    <t>Office-Umstellung</t>
  </si>
  <si>
    <t>Virtualisierung</t>
  </si>
  <si>
    <t>TK-Anlage</t>
  </si>
  <si>
    <t>Project-Umstellung</t>
  </si>
  <si>
    <t>Windows-Umstellung</t>
  </si>
  <si>
    <t>Intranet-Update</t>
  </si>
  <si>
    <t>SAP-Umstellung</t>
  </si>
  <si>
    <t>Datensicherheit</t>
  </si>
  <si>
    <t>Datenbank-Update</t>
  </si>
  <si>
    <t>Eine intelligente Tabelle erstellen</t>
  </si>
  <si>
    <t>Datenbereiche in intelligente Tabellen umwandeln</t>
  </si>
  <si>
    <t>Ergebnis</t>
  </si>
  <si>
    <t>Jahr</t>
  </si>
  <si>
    <t>Mit intelligenten Tabellen rechnen</t>
  </si>
  <si>
    <t>Tabellenbereiche markieren</t>
  </si>
  <si>
    <t>Kosten</t>
  </si>
  <si>
    <t>Gewinn</t>
  </si>
  <si>
    <t>Fläche</t>
  </si>
  <si>
    <t>Markierungen mit dem speziellen Mauszeiger anwenden</t>
  </si>
  <si>
    <t>Auch ohne Zeilenfixierung bleibt der Blick auf die Spaltenüberschriften der intelligenten Tabelle erhalten</t>
  </si>
  <si>
    <t>Intelligente Überschriften</t>
  </si>
  <si>
    <t>Gesamtumsatz</t>
  </si>
  <si>
    <t>Umsatz in dieser Zeile</t>
  </si>
  <si>
    <t>Formeln mit strukturierten Verweisen:</t>
  </si>
  <si>
    <t>Strukturierte Verweise erleichtern die Formelerstellung innerhalb und außerhalb von Tabellen</t>
  </si>
  <si>
    <t xml:space="preserve">  =tblVerkauf[@Umsatz]</t>
  </si>
  <si>
    <t xml:space="preserve">  =SUMME(tblVerkauf[Umsatz])</t>
  </si>
  <si>
    <t>Ergebniszeile: Umsatz</t>
  </si>
  <si>
    <t xml:space="preserve">  =tblVerkauf[[#Ergebnisse];[Umsatz]]</t>
  </si>
  <si>
    <t xml:space="preserve">  Die Schnittmenge wird durch das ; (Semikolon) gebildet.</t>
  </si>
  <si>
    <t xml:space="preserve">  Diese Formel bildet die Schnittmenge</t>
  </si>
  <si>
    <t xml:space="preserve">  aus der Zeile [#Ergebnisse] und der Spalte [Umsatz].</t>
  </si>
  <si>
    <t xml:space="preserve">  Beide Verweise werden durch [] umschlossen.</t>
  </si>
  <si>
    <t>Projektliste in eine intelligente Tabelle verwandeln</t>
  </si>
  <si>
    <t>Mit intelligenten Tabellen rechnen: strukturierte Verweise</t>
  </si>
  <si>
    <t>Überschriften in Spaltenköpfen anzeigen</t>
  </si>
  <si>
    <t>Markieren Sie eine Zelle innerhalb</t>
  </si>
  <si>
    <t>der intelligenten Tabelle und führen</t>
  </si>
  <si>
    <t>Sie einen Bildlauf durch.</t>
  </si>
  <si>
    <t>Überfahren Sie mit dem Mauszeiger</t>
  </si>
  <si>
    <t>den Spalten- oder Zeilenbeginn der</t>
  </si>
  <si>
    <t>intelligenten Tabelle und klicken Sie,</t>
  </si>
  <si>
    <t>um zu markieren.</t>
  </si>
  <si>
    <t>Aufgabe</t>
  </si>
  <si>
    <t xml:space="preserve">  =SUMMEWENN(tblVerkauf[Verkäufer];I10;tblVerkauf[Umsatz])</t>
  </si>
  <si>
    <t xml:space="preserve">  =SUMMEWENN(tblVerkauf[Verkäufer];I11;tblVerkauf[Umsatz])</t>
  </si>
  <si>
    <t>Duplikate aus Tabellen entfernen</t>
  </si>
  <si>
    <t>Dank intelligenter Tabellen können Duplikate aus langen Listen per Knopfdruck entfernt werden</t>
  </si>
  <si>
    <t>Lief.-Nr.</t>
  </si>
  <si>
    <t>Firma</t>
  </si>
  <si>
    <t>Straße</t>
  </si>
  <si>
    <t>PLZ</t>
  </si>
  <si>
    <t>Ort</t>
  </si>
  <si>
    <t>Walter KG</t>
  </si>
  <si>
    <t>Aluguss AG</t>
  </si>
  <si>
    <t>Müller &amp; Co.</t>
  </si>
  <si>
    <t>Baugut GmbH</t>
  </si>
  <si>
    <t>Josef Lentsch-Straße</t>
  </si>
  <si>
    <t>Kaisersbach</t>
  </si>
  <si>
    <t>Überlinger Weg</t>
  </si>
  <si>
    <t>Reinsfeld</t>
  </si>
  <si>
    <t>Dettelbach</t>
  </si>
  <si>
    <t>Gebrüder-Pfau-Str.</t>
  </si>
  <si>
    <t>Treuenbrietzen</t>
  </si>
  <si>
    <t>Marktsteft</t>
  </si>
  <si>
    <t>Nr</t>
  </si>
  <si>
    <t>Karl König KG</t>
  </si>
  <si>
    <t>Förster Bau</t>
  </si>
  <si>
    <t>Im Ziegelfeld</t>
  </si>
  <si>
    <t>Tonna</t>
  </si>
  <si>
    <t>HelpDesk</t>
  </si>
  <si>
    <t>Görlitz</t>
  </si>
  <si>
    <t>L-170462</t>
  </si>
  <si>
    <t>L-888056</t>
  </si>
  <si>
    <t>L-844780</t>
  </si>
  <si>
    <t>L-508771</t>
  </si>
  <si>
    <t>L-520070</t>
  </si>
  <si>
    <t>L-457984</t>
  </si>
  <si>
    <t>L-359694</t>
  </si>
  <si>
    <t>Hauptstraße</t>
  </si>
  <si>
    <t>Dresdener Straße</t>
  </si>
  <si>
    <t>Beachten Sie dabei, wie sich die</t>
  </si>
  <si>
    <t>Spaltenüberschriften verhalten.</t>
  </si>
  <si>
    <t>Duplikate aus einer Lieferantenliste entfernen</t>
  </si>
  <si>
    <t>Intelligente Tabellen mit Datenschnitten filtern</t>
  </si>
  <si>
    <t>Datenschnitte zeigen die vorhandenen Einträge einer Spalte an und ermöglichen deren Auswahl als Filter</t>
  </si>
  <si>
    <t>Tabellen mit Datenschnitten filtern</t>
  </si>
  <si>
    <t>% von Gesamt</t>
  </si>
  <si>
    <t>Produkt</t>
  </si>
  <si>
    <t>Schmollke</t>
  </si>
  <si>
    <t>SSD 6580</t>
  </si>
  <si>
    <t>Klein &amp; Co.</t>
  </si>
  <si>
    <t>USB 250 K</t>
  </si>
  <si>
    <t>ATX 2000</t>
  </si>
  <si>
    <t>Richter</t>
  </si>
  <si>
    <t>LMP 250C</t>
  </si>
  <si>
    <t>Trumpf AG</t>
  </si>
  <si>
    <t>SSD 8560</t>
  </si>
  <si>
    <t>Disp 20-FH</t>
  </si>
  <si>
    <t>Disp 88-DL</t>
  </si>
  <si>
    <t>Dietmar Gieringer  |  www.office-performance.de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</si>
</sst>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0\ &quot;€&quot;"/>
    <numFmt numFmtId="165" formatCode="General\ &quot;m²&quot;"/>
    <numFmt numFmtId="166" formatCode="#,##0.00\ &quot;€&quot;"/>
    <numFmt numFmtId="167" formatCode="_-* #,##0\ _€_-;\-* #,##0\ _€_-;_-* &quot;-&quot;??\ _€_-;_-@_-"/>
    <numFmt numFmtId="168" formatCode="00000"/>
    <numFmt numFmtId="169" formatCode="_-* #,##0\ &quot;€&quot;_-;\-* #,##0\ &quot;€&quot;_-;_-* &quot;-&quot;??\ &quot;€&quot;_-;_-@_-"/>
  </numFmts>
  <fonts count="17" x14ac:knownFonts="1">
    <font>
      <sz val="11"/>
      <color theme="1"/>
      <name val="Calibri"/>
      <family val="2"/>
      <scheme val="minor"/>
    </font>
    <font>
      <sz val="11"/>
      <color theme="1"/>
      <name val="Calibri"/>
      <family val="2"/>
      <scheme val="minor"/>
    </font>
    <font>
      <sz val="11"/>
      <color theme="0"/>
      <name val="Calibri"/>
      <family val="2"/>
      <scheme val="minor"/>
    </font>
    <font>
      <sz val="26"/>
      <color theme="0"/>
      <name val="Calibri Light"/>
      <family val="2"/>
    </font>
    <font>
      <sz val="26"/>
      <color theme="1"/>
      <name val="Calibri Light"/>
      <family val="2"/>
    </font>
    <font>
      <sz val="11"/>
      <color theme="5"/>
      <name val="Calibri"/>
      <family val="2"/>
      <scheme val="minor"/>
    </font>
    <font>
      <sz val="18"/>
      <color theme="1"/>
      <name val="Calibri"/>
      <family val="2"/>
      <scheme val="minor"/>
    </font>
    <font>
      <sz val="14"/>
      <color theme="5"/>
      <name val="Calibri"/>
      <family val="2"/>
      <scheme val="minor"/>
    </font>
    <font>
      <b/>
      <sz val="14"/>
      <color theme="0"/>
      <name val="Calibri"/>
      <family val="2"/>
      <scheme val="minor"/>
    </font>
    <font>
      <sz val="36"/>
      <color rgb="FF1E7145"/>
      <name val="Calibri Light"/>
      <family val="2"/>
    </font>
    <font>
      <sz val="14"/>
      <color theme="1"/>
      <name val="Calibri Light"/>
      <family val="2"/>
    </font>
    <font>
      <sz val="10"/>
      <name val="Arial"/>
      <family val="2"/>
    </font>
    <font>
      <b/>
      <sz val="11"/>
      <color theme="1"/>
      <name val="Calibri"/>
      <family val="2"/>
      <scheme val="minor"/>
    </font>
    <font>
      <b/>
      <sz val="11"/>
      <color theme="0"/>
      <name val="Calibri"/>
      <family val="2"/>
      <scheme val="minor"/>
    </font>
    <font>
      <sz val="11"/>
      <color theme="7" tint="-0.249977111117893"/>
      <name val="Calibri"/>
      <family val="2"/>
      <scheme val="minor"/>
    </font>
    <font>
      <u/>
      <sz val="11"/>
      <color theme="10"/>
      <name val="Calibri"/>
      <family val="2"/>
      <scheme val="minor"/>
    </font>
    <font>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7"/>
        <bgColor indexed="64"/>
      </patternFill>
    </fill>
    <fill>
      <patternFill patternType="solid">
        <fgColor theme="7" tint="0.79998168889431442"/>
        <bgColor indexed="64"/>
      </patternFill>
    </fill>
    <fill>
      <patternFill patternType="solid">
        <fgColor theme="7" tint="-0.249977111117893"/>
        <bgColor indexed="64"/>
      </patternFill>
    </fill>
    <fill>
      <patternFill patternType="solid">
        <fgColor theme="5"/>
        <bgColor indexed="64"/>
      </patternFill>
    </fill>
    <fill>
      <patternFill patternType="solid">
        <fgColor theme="4" tint="0.79998168889431442"/>
        <bgColor indexed="64"/>
      </patternFill>
    </fill>
  </fills>
  <borders count="8">
    <border>
      <left/>
      <right/>
      <top/>
      <bottom/>
      <diagonal/>
    </border>
    <border>
      <left/>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7"/>
      </left>
      <right style="thin">
        <color theme="7"/>
      </right>
      <top style="thin">
        <color theme="7"/>
      </top>
      <bottom style="thin">
        <color theme="7"/>
      </bottom>
      <diagonal/>
    </border>
    <border>
      <left/>
      <right/>
      <top/>
      <bottom style="thin">
        <color theme="0"/>
      </bottom>
      <diagonal/>
    </border>
    <border>
      <left/>
      <right/>
      <top/>
      <bottom style="thin">
        <color theme="5"/>
      </bottom>
      <diagonal/>
    </border>
  </borders>
  <cellStyleXfs count="8">
    <xf numFmtId="0" fontId="0" fillId="0" borderId="0"/>
    <xf numFmtId="0" fontId="1" fillId="0" borderId="0" applyNumberFormat="0" applyFont="0" applyFill="0" applyBorder="0">
      <alignment horizontal="left" vertical="center" indent="1"/>
    </xf>
    <xf numFmtId="0" fontId="1" fillId="0" borderId="0" applyNumberFormat="0" applyFont="0" applyFill="0" applyBorder="0">
      <alignment horizontal="right" vertical="center" indent="1"/>
    </xf>
    <xf numFmtId="0" fontId="11"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5" fillId="0" borderId="0" applyNumberFormat="0" applyFill="0" applyBorder="0" applyAlignment="0" applyProtection="0"/>
  </cellStyleXfs>
  <cellXfs count="60">
    <xf numFmtId="0" fontId="0" fillId="0" borderId="0" xfId="0"/>
    <xf numFmtId="0" fontId="2" fillId="2" borderId="0" xfId="0" applyFont="1" applyFill="1" applyAlignment="1">
      <alignment vertical="center"/>
    </xf>
    <xf numFmtId="0" fontId="2" fillId="2" borderId="0" xfId="0" applyFont="1" applyFill="1" applyBorder="1" applyAlignment="1">
      <alignment vertical="center"/>
    </xf>
    <xf numFmtId="0" fontId="0" fillId="2" borderId="0" xfId="0" applyFill="1" applyBorder="1"/>
    <xf numFmtId="0" fontId="0" fillId="2" borderId="0" xfId="0" applyFill="1"/>
    <xf numFmtId="0" fontId="5" fillId="2" borderId="0" xfId="0" applyFont="1" applyFill="1" applyBorder="1"/>
    <xf numFmtId="0" fontId="6" fillId="2" borderId="1" xfId="0" applyFont="1" applyFill="1" applyBorder="1"/>
    <xf numFmtId="0" fontId="7" fillId="2" borderId="1" xfId="0" applyFont="1" applyFill="1" applyBorder="1"/>
    <xf numFmtId="0" fontId="5" fillId="2" borderId="1" xfId="0" applyFont="1" applyFill="1" applyBorder="1"/>
    <xf numFmtId="0" fontId="0" fillId="2" borderId="1" xfId="0" applyFill="1" applyBorder="1"/>
    <xf numFmtId="0" fontId="0" fillId="2" borderId="3" xfId="0" applyFont="1" applyFill="1" applyBorder="1"/>
    <xf numFmtId="0" fontId="0" fillId="2" borderId="4" xfId="0" applyFont="1" applyFill="1" applyBorder="1"/>
    <xf numFmtId="0" fontId="0" fillId="2" borderId="0" xfId="0" applyFont="1" applyFill="1" applyBorder="1"/>
    <xf numFmtId="0" fontId="0" fillId="2" borderId="1" xfId="0" applyFont="1" applyFill="1" applyBorder="1"/>
    <xf numFmtId="0" fontId="9" fillId="0" borderId="0" xfId="0" applyFont="1"/>
    <xf numFmtId="0" fontId="10" fillId="2" borderId="2" xfId="0" applyFont="1" applyFill="1" applyBorder="1" applyAlignment="1">
      <alignment horizontal="left" vertical="center" indent="1"/>
    </xf>
    <xf numFmtId="0" fontId="8" fillId="3" borderId="0" xfId="0" applyFont="1" applyFill="1" applyAlignment="1">
      <alignment horizontal="center" vertical="center"/>
    </xf>
    <xf numFmtId="0" fontId="0" fillId="0" borderId="0" xfId="0" applyFont="1" applyFill="1" applyBorder="1" applyAlignment="1">
      <alignment horizontal="left" indent="1"/>
    </xf>
    <xf numFmtId="0" fontId="0" fillId="0" borderId="0" xfId="0" applyFont="1" applyFill="1" applyBorder="1" applyAlignment="1">
      <alignment horizontal="right" indent="1"/>
    </xf>
    <xf numFmtId="14" fontId="0" fillId="0" borderId="0" xfId="0" applyNumberFormat="1" applyAlignment="1">
      <alignment horizontal="left" indent="1"/>
    </xf>
    <xf numFmtId="0" fontId="12" fillId="0" borderId="0" xfId="0" applyFont="1" applyFill="1" applyBorder="1" applyAlignment="1">
      <alignment horizontal="left" indent="1"/>
    </xf>
    <xf numFmtId="164" fontId="0" fillId="0" borderId="0" xfId="0" applyNumberFormat="1" applyFont="1" applyFill="1" applyBorder="1" applyAlignment="1">
      <alignment horizontal="right" indent="1"/>
    </xf>
    <xf numFmtId="164" fontId="0" fillId="0" borderId="0" xfId="0" applyNumberFormat="1" applyFont="1" applyFill="1" applyAlignment="1">
      <alignment horizontal="right" indent="1"/>
    </xf>
    <xf numFmtId="164" fontId="0" fillId="0" borderId="0" xfId="0" applyNumberFormat="1" applyFont="1" applyFill="1" applyBorder="1" applyAlignment="1"/>
    <xf numFmtId="165" fontId="0" fillId="0" borderId="0" xfId="0" applyNumberFormat="1" applyAlignment="1">
      <alignment horizontal="right" indent="1"/>
    </xf>
    <xf numFmtId="0" fontId="12" fillId="0" borderId="0" xfId="0" applyFont="1" applyFill="1" applyBorder="1" applyAlignment="1">
      <alignment horizontal="center"/>
    </xf>
    <xf numFmtId="0" fontId="0" fillId="0" borderId="0" xfId="0" applyFont="1" applyFill="1" applyBorder="1" applyAlignment="1">
      <alignment horizontal="center"/>
    </xf>
    <xf numFmtId="0" fontId="0" fillId="0" borderId="0" xfId="0" applyFont="1" applyFill="1" applyAlignment="1">
      <alignment horizontal="center"/>
    </xf>
    <xf numFmtId="0" fontId="0" fillId="0" borderId="0" xfId="0" applyFont="1" applyFill="1" applyAlignment="1">
      <alignment horizontal="right"/>
    </xf>
    <xf numFmtId="164" fontId="0" fillId="0" borderId="0" xfId="0" applyNumberFormat="1" applyFont="1" applyFill="1" applyAlignment="1">
      <alignment horizontal="right"/>
    </xf>
    <xf numFmtId="0" fontId="0" fillId="0" borderId="0" xfId="0" applyAlignment="1">
      <alignment horizontal="right" indent="1"/>
    </xf>
    <xf numFmtId="0" fontId="0" fillId="0" borderId="0" xfId="0" applyFont="1" applyFill="1" applyAlignment="1">
      <alignment horizontal="left"/>
    </xf>
    <xf numFmtId="166" fontId="0" fillId="0" borderId="5" xfId="0" applyNumberFormat="1" applyBorder="1"/>
    <xf numFmtId="164" fontId="0" fillId="0" borderId="0" xfId="0" applyNumberFormat="1" applyFont="1" applyFill="1" applyAlignment="1"/>
    <xf numFmtId="44" fontId="0" fillId="0" borderId="0" xfId="5" applyFont="1"/>
    <xf numFmtId="9" fontId="0" fillId="0" borderId="0" xfId="4" applyFont="1"/>
    <xf numFmtId="44" fontId="0" fillId="0" borderId="0" xfId="0" applyNumberFormat="1"/>
    <xf numFmtId="9" fontId="0" fillId="0" borderId="0" xfId="0" applyNumberFormat="1"/>
    <xf numFmtId="0" fontId="13" fillId="6" borderId="0" xfId="0" applyFont="1" applyFill="1" applyAlignment="1">
      <alignment horizontal="left" indent="1"/>
    </xf>
    <xf numFmtId="0" fontId="14" fillId="5" borderId="0" xfId="0" applyFont="1" applyFill="1" applyAlignment="1">
      <alignment horizontal="left" indent="1"/>
    </xf>
    <xf numFmtId="167" fontId="0" fillId="0" borderId="0" xfId="6" applyNumberFormat="1" applyFont="1"/>
    <xf numFmtId="0" fontId="0" fillId="0" borderId="0" xfId="0" applyAlignment="1">
      <alignment horizontal="center"/>
    </xf>
    <xf numFmtId="168" fontId="0" fillId="0" borderId="0" xfId="0" applyNumberFormat="1" applyAlignment="1">
      <alignment horizontal="center"/>
    </xf>
    <xf numFmtId="0" fontId="0" fillId="0" borderId="0" xfId="0" applyAlignment="1">
      <alignment horizontal="left" indent="1"/>
    </xf>
    <xf numFmtId="0" fontId="0" fillId="0" borderId="0" xfId="0" applyAlignment="1">
      <alignment horizontal="right" indent="2"/>
    </xf>
    <xf numFmtId="0" fontId="0" fillId="0" borderId="0" xfId="0" applyAlignment="1">
      <alignment horizontal="left"/>
    </xf>
    <xf numFmtId="0" fontId="13" fillId="6" borderId="0" xfId="0" applyFont="1" applyFill="1" applyAlignment="1">
      <alignment horizontal="centerContinuous"/>
    </xf>
    <xf numFmtId="0" fontId="14" fillId="5" borderId="5" xfId="0" applyFont="1" applyFill="1" applyBorder="1" applyAlignment="1">
      <alignment horizontal="right" indent="1"/>
    </xf>
    <xf numFmtId="44" fontId="5" fillId="8" borderId="0" xfId="5" applyFont="1" applyFill="1"/>
    <xf numFmtId="0" fontId="2" fillId="7" borderId="0" xfId="0" applyFont="1" applyFill="1" applyAlignment="1">
      <alignment horizontal="right" indent="1"/>
    </xf>
    <xf numFmtId="0" fontId="2" fillId="7" borderId="6" xfId="0" applyFont="1" applyFill="1" applyBorder="1" applyAlignment="1">
      <alignment horizontal="right" indent="1"/>
    </xf>
    <xf numFmtId="10" fontId="5" fillId="8" borderId="7" xfId="4" applyNumberFormat="1" applyFont="1" applyFill="1" applyBorder="1"/>
    <xf numFmtId="169" fontId="0" fillId="0" borderId="0" xfId="5" applyNumberFormat="1" applyFont="1" applyAlignment="1">
      <alignment horizontal="right" indent="1"/>
    </xf>
    <xf numFmtId="0" fontId="0" fillId="0" borderId="0" xfId="0" applyFill="1"/>
    <xf numFmtId="44" fontId="5" fillId="0" borderId="0" xfId="5" applyFont="1" applyFill="1"/>
    <xf numFmtId="10" fontId="5" fillId="0" borderId="0" xfId="4" applyNumberFormat="1" applyFont="1" applyFill="1" applyBorder="1"/>
    <xf numFmtId="169" fontId="0" fillId="0" borderId="0" xfId="5" applyNumberFormat="1" applyFont="1" applyFill="1" applyAlignment="1">
      <alignment horizontal="right" indent="1"/>
    </xf>
    <xf numFmtId="0" fontId="3" fillId="4" borderId="0" xfId="0" applyFont="1" applyFill="1" applyAlignment="1">
      <alignment horizontal="left" vertical="top" wrapText="1" indent="1"/>
    </xf>
    <xf numFmtId="0" fontId="4" fillId="4" borderId="0" xfId="0" applyFont="1" applyFill="1" applyAlignment="1">
      <alignment horizontal="left" vertical="top" indent="1"/>
    </xf>
    <xf numFmtId="0" fontId="16" fillId="2" borderId="0" xfId="7" applyFont="1" applyFill="1"/>
  </cellXfs>
  <cellStyles count="8">
    <cellStyle name="Hyperlink" xfId="7" builtinId="8"/>
    <cellStyle name="Komma" xfId="6" builtinId="3"/>
    <cellStyle name="Prozent" xfId="4" builtinId="5"/>
    <cellStyle name="Standard" xfId="0" builtinId="0"/>
    <cellStyle name="Standard 2" xfId="3"/>
    <cellStyle name="Text" xfId="1"/>
    <cellStyle name="Währung" xfId="5" builtinId="4"/>
    <cellStyle name="Zahlen" xfId="2"/>
  </cellStyles>
  <dxfs count="82">
    <dxf>
      <font>
        <b val="0"/>
        <i val="0"/>
        <strike val="0"/>
        <condense val="0"/>
        <extend val="0"/>
        <outline val="0"/>
        <shadow val="0"/>
        <u val="none"/>
        <vertAlign val="baseline"/>
        <sz val="11"/>
        <color theme="1"/>
        <name val="Calibri"/>
        <scheme val="minor"/>
      </font>
      <numFmt numFmtId="167" formatCode="_-* #,##0\ _€_-;\-* #,##0\ _€_-;_-* &quot;-&quot;??\ _€_-;_-@_-"/>
    </dxf>
    <dxf>
      <alignment horizontal="left" vertical="bottom" textRotation="0" wrapText="0" relativeIndent="1" justifyLastLine="0" shrinkToFit="0" readingOrder="0"/>
    </dxf>
    <dxf>
      <numFmt numFmtId="168" formatCode="00000"/>
      <alignment horizontal="center" vertical="bottom" textRotation="0" wrapText="0" indent="0" justifyLastLine="0" shrinkToFit="0" readingOrder="0"/>
    </dxf>
    <dxf>
      <alignment horizontal="right" vertical="bottom" textRotation="0" wrapText="0" 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alignment horizontal="left" vertical="bottom" textRotation="0" wrapText="0" relativeIndent="1" justifyLastLine="0" shrinkToFit="0" readingOrder="0"/>
    </dxf>
    <dxf>
      <fill>
        <patternFill patternType="solid">
          <fgColor rgb="FFFFC7CE"/>
          <bgColor rgb="FF000000"/>
        </patternFill>
      </fill>
    </dxf>
    <dxf>
      <font>
        <color rgb="FF9C0006"/>
      </font>
      <fill>
        <patternFill>
          <bgColor rgb="FFFFC7CE"/>
        </patternFill>
      </fill>
    </dxf>
    <dxf>
      <numFmt numFmtId="169" formatCode="_-* #,##0\ &quot;€&quot;_-;\-* #,##0\ &quot;€&quot;_-;_-* &quot;-&quot;??\ &quot;€&quot;_-;_-@_-"/>
      <alignment horizontal="right" vertical="bottom" textRotation="0" wrapText="0" indent="0" justifyLastLine="0" shrinkToFit="0" readingOrder="0"/>
    </dxf>
    <dxf>
      <numFmt numFmtId="169" formatCode="_-* #,##0\ &quot;€&quot;_-;\-* #,##0\ &quot;€&quot;_-;_-* &quot;-&quot;??\ &quot;€&quot;_-;_-@_-"/>
      <alignment horizontal="right" vertical="bottom" textRotation="0" wrapText="0" relativeIndent="1" justifyLastLine="0" shrinkToFit="0" readingOrder="0"/>
    </dxf>
    <dxf>
      <alignment horizontal="left" vertical="bottom" textRotation="0" wrapText="0" indent="0" justifyLastLine="0" shrinkToFit="0" readingOrder="0"/>
    </dxf>
    <dxf>
      <alignment horizontal="left" vertical="bottom" textRotation="0" wrapText="0" relativeIndent="1" justifyLastLine="0" shrinkToFit="0" readingOrder="0"/>
    </dxf>
    <dxf>
      <alignment horizontal="left" vertical="bottom" textRotation="0" wrapText="0" indent="0" justifyLastLine="0" shrinkToFit="0" readingOrder="0"/>
    </dxf>
    <dxf>
      <alignment horizontal="left" vertical="bottom" textRotation="0" wrapText="0" relativeIndent="1" justifyLastLine="0" shrinkToFit="0" readingOrder="0"/>
    </dxf>
    <dxf>
      <alignment horizontal="left" vertical="bottom" textRotation="0" wrapText="0" indent="0" justifyLastLine="0" shrinkToFit="0" readingOrder="0"/>
    </dxf>
    <dxf>
      <alignment horizontal="left" vertical="bottom" textRotation="0" wrapText="0" relativeIndent="1" justifyLastLine="0" shrinkToFit="0" readingOrder="0"/>
    </dxf>
    <dxf>
      <alignment horizontal="left" vertical="bottom" textRotation="0" wrapText="0" indent="0" justifyLastLine="0" shrinkToFit="0" readingOrder="0"/>
    </dxf>
    <dxf>
      <numFmt numFmtId="19" formatCode="dd/mm/yyyy"/>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4" formatCode="#,##0\ &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numFmt numFmtId="164" formatCode="#,##0\ &quot;€&quo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numFmt numFmtId="19" formatCode="dd/mm/yyyy"/>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rgb="FF000000"/>
        <name val="Calibri"/>
        <scheme val="none"/>
      </font>
      <fill>
        <patternFill patternType="none">
          <fgColor rgb="FF000000"/>
          <bgColor rgb="FFFFFFFF"/>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numFmt numFmtId="164" formatCode="#,##0\ &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4" formatCode="#,##0\ &quot;€&quo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9" formatCode="dd/mm/yyyy"/>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numFmt numFmtId="164" formatCode="#,##0\ &quot;€&quo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numFmt numFmtId="164" formatCode="#,##0\ &quot;€&quo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numFmt numFmtId="164" formatCode="#,##0\ &quot;€&quot;"/>
      <fill>
        <patternFill patternType="none">
          <fgColor indexed="64"/>
          <bgColor indexed="65"/>
        </patternFill>
      </fill>
      <alignment horizontal="right" vertical="bottom" textRotation="0" wrapText="0" relativeIndent="1" justifyLastLine="0" shrinkToFit="0" readingOrder="0"/>
    </dxf>
    <dxf>
      <alignment horizontal="right" vertical="bottom" textRotation="0" wrapText="0" relativeIndent="1" justifyLastLine="0" shrinkToFit="0" readingOrder="0"/>
    </dxf>
    <dxf>
      <numFmt numFmtId="165" formatCode="General\ &quot;m²&quot;"/>
      <alignment horizontal="right" vertical="bottom" textRotation="0" wrapText="0" relativeIndent="1"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scheme val="none"/>
      </font>
      <fill>
        <patternFill patternType="none">
          <fgColor rgb="FF000000"/>
          <bgColor rgb="FFFFFFFF"/>
        </patternFill>
      </fill>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relativeIndent="1" justifyLastLine="0" shrinkToFit="0" readingOrder="0"/>
    </dxf>
    <dxf>
      <numFmt numFmtId="13" formatCode="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0" indent="1" justifyLastLine="0" shrinkToFit="0" readingOrder="0"/>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4"/>
        </patternFill>
      </fill>
    </dxf>
    <dxf>
      <font>
        <b/>
        <color theme="0"/>
      </font>
      <fill>
        <patternFill patternType="solid">
          <fgColor theme="5"/>
          <bgColor theme="4"/>
        </patternFill>
      </fill>
      <border>
        <right style="thin">
          <color theme="5"/>
        </right>
      </border>
    </dxf>
    <dxf>
      <border>
        <top style="thin">
          <color theme="0" tint="-0.499984740745262"/>
        </top>
      </border>
    </dxf>
    <dxf>
      <font>
        <b/>
        <color theme="0"/>
      </font>
      <fill>
        <patternFill patternType="solid">
          <fgColor theme="5"/>
          <bgColor theme="4"/>
        </patternFill>
      </fill>
      <border>
        <left style="thin">
          <color theme="4"/>
        </left>
        <right style="thin">
          <color theme="4"/>
        </right>
        <top style="thin">
          <color theme="4"/>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7"/>
        </patternFill>
      </fill>
    </dxf>
    <dxf>
      <font>
        <b/>
        <color theme="0"/>
      </font>
      <fill>
        <patternFill patternType="solid">
          <fgColor theme="5"/>
          <bgColor theme="7"/>
        </patternFill>
      </fill>
      <border>
        <right style="thin">
          <color theme="5"/>
        </right>
      </border>
    </dxf>
    <dxf>
      <border>
        <top style="thin">
          <color theme="0" tint="-0.499984740745262"/>
        </top>
      </border>
    </dxf>
    <dxf>
      <font>
        <b/>
        <color theme="0"/>
      </font>
      <fill>
        <patternFill patternType="solid">
          <fgColor theme="5"/>
          <bgColor theme="7"/>
        </patternFill>
      </fill>
      <border>
        <left style="thin">
          <color theme="7"/>
        </left>
        <right style="thin">
          <color theme="7"/>
        </right>
        <top style="thin">
          <color theme="7"/>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5"/>
          <bgColor theme="5"/>
        </patternFill>
      </fill>
    </dxf>
    <dxf>
      <font>
        <b/>
        <color theme="0"/>
      </font>
      <fill>
        <patternFill patternType="solid">
          <fgColor theme="5"/>
          <bgColor theme="5"/>
        </patternFill>
      </fill>
      <border>
        <right style="thin">
          <color theme="5"/>
        </right>
      </border>
    </dxf>
    <dxf>
      <border>
        <top style="thin">
          <color theme="0" tint="-0.499984740745262"/>
        </top>
      </border>
    </dxf>
    <dxf>
      <font>
        <b/>
        <color theme="0"/>
      </font>
      <fill>
        <patternFill patternType="solid">
          <fgColor theme="5"/>
          <bgColor theme="5"/>
        </patternFill>
      </fill>
      <border>
        <left style="thin">
          <color theme="5"/>
        </left>
        <right style="thin">
          <color theme="5"/>
        </right>
        <top style="thin">
          <color theme="5"/>
        </top>
        <bottom style="thin">
          <color theme="0" tint="-0.499984740745262"/>
        </bottom>
        <vertical style="thin">
          <color theme="0"/>
        </vertical>
      </border>
    </dxf>
    <dxf>
      <font>
        <color theme="1"/>
      </font>
      <border>
        <left style="thin">
          <color theme="0" tint="-0.499984740745262"/>
        </left>
        <right style="thin">
          <color theme="0" tint="-0.499984740745262"/>
        </right>
        <top style="thin">
          <color theme="0" tint="-0.499984740745262"/>
        </top>
        <bottom style="thin">
          <color theme="0" tint="-0.499984740745262"/>
        </bottom>
      </border>
    </dxf>
  </dxfs>
  <tableStyles count="3" defaultTableStyle="TableStyleMedium2" defaultPivotStyle="PivotStyleLight16">
    <tableStyle name="Dunkelblau mit Rahmen" pivot="0" count="7">
      <tableStyleElement type="wholeTable" dxfId="81"/>
      <tableStyleElement type="headerRow" dxfId="80"/>
      <tableStyleElement type="totalRow" dxfId="79"/>
      <tableStyleElement type="firstColumn" dxfId="78"/>
      <tableStyleElement type="lastColumn" dxfId="77"/>
      <tableStyleElement type="firstRowStripe" dxfId="76"/>
      <tableStyleElement type="firstColumnStripe" dxfId="75"/>
    </tableStyle>
    <tableStyle name="Grün mit Rahmen" pivot="0" count="7">
      <tableStyleElement type="wholeTable" dxfId="74"/>
      <tableStyleElement type="headerRow" dxfId="73"/>
      <tableStyleElement type="totalRow" dxfId="72"/>
      <tableStyleElement type="firstColumn" dxfId="71"/>
      <tableStyleElement type="lastColumn" dxfId="70"/>
      <tableStyleElement type="firstRowStripe" dxfId="69"/>
      <tableStyleElement type="firstColumnStripe" dxfId="68"/>
    </tableStyle>
    <tableStyle name="Hellblau mit Rahmen" pivot="0" count="7">
      <tableStyleElement type="wholeTable" dxfId="67"/>
      <tableStyleElement type="headerRow" dxfId="66"/>
      <tableStyleElement type="totalRow" dxfId="65"/>
      <tableStyleElement type="firstColumn" dxfId="64"/>
      <tableStyleElement type="lastColumn" dxfId="63"/>
      <tableStyleElement type="firstRowStripe" dxfId="62"/>
      <tableStyleElement type="firstColumnStripe" dxfId="6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Markieren!A1"/><Relationship Id="rId7" Type="http://schemas.openxmlformats.org/officeDocument/2006/relationships/hyperlink" Target="#Datenschnitt!A1"/><Relationship Id="rId2" Type="http://schemas.openxmlformats.org/officeDocument/2006/relationships/hyperlink" Target="#&#220;berschriften!A1"/><Relationship Id="rId1" Type="http://schemas.openxmlformats.org/officeDocument/2006/relationships/hyperlink" Target="#Verkaufszahlen!A1"/><Relationship Id="rId6" Type="http://schemas.openxmlformats.org/officeDocument/2006/relationships/hyperlink" Target="#Lieferanten!A1"/><Relationship Id="rId5" Type="http://schemas.openxmlformats.org/officeDocument/2006/relationships/image" Target="../media/image1.png"/><Relationship Id="rId4" Type="http://schemas.openxmlformats.org/officeDocument/2006/relationships/hyperlink" Target="#Projektliste!A1"/></Relationships>
</file>

<file path=xl/drawings/_rels/drawing2.xml.rels><?xml version="1.0" encoding="UTF-8" standalone="yes"?>
<Relationships xmlns="http://schemas.openxmlformats.org/package/2006/relationships"><Relationship Id="rId1" Type="http://schemas.openxmlformats.org/officeDocument/2006/relationships/hyperlink" Target="#Info!A1"/></Relationships>
</file>

<file path=xl/drawings/_rels/drawing3.xml.rels><?xml version="1.0" encoding="UTF-8" standalone="yes"?>
<Relationships xmlns="http://schemas.openxmlformats.org/package/2006/relationships"><Relationship Id="rId1" Type="http://schemas.openxmlformats.org/officeDocument/2006/relationships/hyperlink" Target="#Info!A1"/></Relationships>
</file>

<file path=xl/drawings/_rels/drawing4.xml.rels><?xml version="1.0" encoding="UTF-8" standalone="yes"?>
<Relationships xmlns="http://schemas.openxmlformats.org/package/2006/relationships"><Relationship Id="rId1" Type="http://schemas.openxmlformats.org/officeDocument/2006/relationships/hyperlink" Target="#Info!A1"/></Relationships>
</file>

<file path=xl/drawings/_rels/drawing5.xml.rels><?xml version="1.0" encoding="UTF-8" standalone="yes"?>
<Relationships xmlns="http://schemas.openxmlformats.org/package/2006/relationships"><Relationship Id="rId1" Type="http://schemas.openxmlformats.org/officeDocument/2006/relationships/hyperlink" Target="#Info!A1"/></Relationships>
</file>

<file path=xl/drawings/_rels/drawing6.xml.rels><?xml version="1.0" encoding="UTF-8" standalone="yes"?>
<Relationships xmlns="http://schemas.openxmlformats.org/package/2006/relationships"><Relationship Id="rId1" Type="http://schemas.openxmlformats.org/officeDocument/2006/relationships/hyperlink" Target="#Info!A1"/></Relationships>
</file>

<file path=xl/drawings/_rels/drawing7.xml.rels><?xml version="1.0" encoding="UTF-8" standalone="yes"?>
<Relationships xmlns="http://schemas.openxmlformats.org/package/2006/relationships"><Relationship Id="rId1" Type="http://schemas.openxmlformats.org/officeDocument/2006/relationships/hyperlink" Target="#Info!A1"/></Relationships>
</file>

<file path=xl/drawings/drawing1.xml><?xml version="1.0" encoding="utf-8"?>
<xdr:wsDr xmlns:xdr="http://schemas.openxmlformats.org/drawingml/2006/spreadsheetDrawing" xmlns:a="http://schemas.openxmlformats.org/drawingml/2006/main">
  <xdr:twoCellAnchor editAs="absolute">
    <xdr:from>
      <xdr:col>9</xdr:col>
      <xdr:colOff>95100</xdr:colOff>
      <xdr:row>11</xdr:row>
      <xdr:rowOff>34172</xdr:rowOff>
    </xdr:from>
    <xdr:to>
      <xdr:col>10</xdr:col>
      <xdr:colOff>323850</xdr:colOff>
      <xdr:row>11</xdr:row>
      <xdr:rowOff>358172</xdr:rowOff>
    </xdr:to>
    <xdr:sp macro="" textlink="">
      <xdr:nvSpPr>
        <xdr:cNvPr id="2" name="Pfeil_7">
          <a:hlinkClick xmlns:r="http://schemas.openxmlformats.org/officeDocument/2006/relationships" r:id="rId1" tooltip="Hier geht's zum Beispiel"/>
        </xdr:cNvPr>
        <xdr:cNvSpPr>
          <a:spLocks noChangeAspect="1"/>
        </xdr:cNvSpPr>
      </xdr:nvSpPr>
      <xdr:spPr>
        <a:xfrm>
          <a:off x="5619600" y="3720347"/>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absolute">
    <xdr:from>
      <xdr:col>9</xdr:col>
      <xdr:colOff>95100</xdr:colOff>
      <xdr:row>9</xdr:row>
      <xdr:rowOff>32825</xdr:rowOff>
    </xdr:from>
    <xdr:to>
      <xdr:col>10</xdr:col>
      <xdr:colOff>323850</xdr:colOff>
      <xdr:row>9</xdr:row>
      <xdr:rowOff>356825</xdr:rowOff>
    </xdr:to>
    <xdr:sp macro="" textlink="">
      <xdr:nvSpPr>
        <xdr:cNvPr id="3" name="Pfeil_6">
          <a:hlinkClick xmlns:r="http://schemas.openxmlformats.org/officeDocument/2006/relationships" r:id="rId2" tooltip="Hier geht's zum Beispiel"/>
        </xdr:cNvPr>
        <xdr:cNvSpPr>
          <a:spLocks noChangeAspect="1"/>
        </xdr:cNvSpPr>
      </xdr:nvSpPr>
      <xdr:spPr>
        <a:xfrm>
          <a:off x="5619600" y="3242750"/>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absolute">
    <xdr:from>
      <xdr:col>9</xdr:col>
      <xdr:colOff>95100</xdr:colOff>
      <xdr:row>7</xdr:row>
      <xdr:rowOff>31478</xdr:rowOff>
    </xdr:from>
    <xdr:to>
      <xdr:col>10</xdr:col>
      <xdr:colOff>323850</xdr:colOff>
      <xdr:row>7</xdr:row>
      <xdr:rowOff>355478</xdr:rowOff>
    </xdr:to>
    <xdr:sp macro="" textlink="">
      <xdr:nvSpPr>
        <xdr:cNvPr id="4" name="Pfeil_5">
          <a:hlinkClick xmlns:r="http://schemas.openxmlformats.org/officeDocument/2006/relationships" r:id="rId3" tooltip="Hier geht's zum Beispiel"/>
        </xdr:cNvPr>
        <xdr:cNvSpPr>
          <a:spLocks noChangeAspect="1"/>
        </xdr:cNvSpPr>
      </xdr:nvSpPr>
      <xdr:spPr>
        <a:xfrm>
          <a:off x="5619600" y="2765153"/>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absolute">
    <xdr:from>
      <xdr:col>9</xdr:col>
      <xdr:colOff>95100</xdr:colOff>
      <xdr:row>5</xdr:row>
      <xdr:rowOff>30131</xdr:rowOff>
    </xdr:from>
    <xdr:to>
      <xdr:col>10</xdr:col>
      <xdr:colOff>323850</xdr:colOff>
      <xdr:row>5</xdr:row>
      <xdr:rowOff>354131</xdr:rowOff>
    </xdr:to>
    <xdr:sp macro="" textlink="">
      <xdr:nvSpPr>
        <xdr:cNvPr id="5" name="Pfeil_4">
          <a:hlinkClick xmlns:r="http://schemas.openxmlformats.org/officeDocument/2006/relationships" r:id="rId4" tooltip="Hier geht's zum Beispiel"/>
        </xdr:cNvPr>
        <xdr:cNvSpPr>
          <a:spLocks noChangeAspect="1"/>
        </xdr:cNvSpPr>
      </xdr:nvSpPr>
      <xdr:spPr>
        <a:xfrm>
          <a:off x="5619600" y="2287556"/>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oneCell">
    <xdr:from>
      <xdr:col>8</xdr:col>
      <xdr:colOff>66675</xdr:colOff>
      <xdr:row>1</xdr:row>
      <xdr:rowOff>0</xdr:rowOff>
    </xdr:from>
    <xdr:to>
      <xdr:col>10</xdr:col>
      <xdr:colOff>371475</xdr:colOff>
      <xdr:row>2</xdr:row>
      <xdr:rowOff>0</xdr:rowOff>
    </xdr:to>
    <xdr:pic>
      <xdr:nvPicPr>
        <xdr:cNvPr id="9" name="Excel_2013_Logo"/>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543425" y="190500"/>
          <a:ext cx="1447800" cy="1447800"/>
        </a:xfrm>
        <a:prstGeom prst="rect">
          <a:avLst/>
        </a:prstGeom>
      </xdr:spPr>
    </xdr:pic>
    <xdr:clientData/>
  </xdr:twoCellAnchor>
  <xdr:twoCellAnchor editAs="absolute">
    <xdr:from>
      <xdr:col>10</xdr:col>
      <xdr:colOff>0</xdr:colOff>
      <xdr:row>15</xdr:row>
      <xdr:rowOff>35256</xdr:rowOff>
    </xdr:from>
    <xdr:to>
      <xdr:col>10</xdr:col>
      <xdr:colOff>324000</xdr:colOff>
      <xdr:row>15</xdr:row>
      <xdr:rowOff>359256</xdr:rowOff>
    </xdr:to>
    <xdr:sp macro="" textlink="">
      <xdr:nvSpPr>
        <xdr:cNvPr id="12" name="Pfeil_5">
          <a:hlinkClick xmlns:r="http://schemas.openxmlformats.org/officeDocument/2006/relationships" r:id="rId6" tooltip="Hier geht's zum Beispiel"/>
        </xdr:cNvPr>
        <xdr:cNvSpPr>
          <a:spLocks noChangeAspect="1"/>
        </xdr:cNvSpPr>
      </xdr:nvSpPr>
      <xdr:spPr>
        <a:xfrm>
          <a:off x="5619750" y="4673931"/>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editAs="absolute">
    <xdr:from>
      <xdr:col>10</xdr:col>
      <xdr:colOff>0</xdr:colOff>
      <xdr:row>13</xdr:row>
      <xdr:rowOff>33909</xdr:rowOff>
    </xdr:from>
    <xdr:to>
      <xdr:col>10</xdr:col>
      <xdr:colOff>324000</xdr:colOff>
      <xdr:row>13</xdr:row>
      <xdr:rowOff>357909</xdr:rowOff>
    </xdr:to>
    <xdr:sp macro="" textlink="">
      <xdr:nvSpPr>
        <xdr:cNvPr id="13" name="Pfeil_4">
          <a:hlinkClick xmlns:r="http://schemas.openxmlformats.org/officeDocument/2006/relationships" r:id="rId7" tooltip="Hier geht's zum Beispiel"/>
        </xdr:cNvPr>
        <xdr:cNvSpPr>
          <a:spLocks noChangeAspect="1"/>
        </xdr:cNvSpPr>
      </xdr:nvSpPr>
      <xdr:spPr>
        <a:xfrm>
          <a:off x="5619750" y="4196334"/>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xdr:from>
      <xdr:col>7</xdr:col>
      <xdr:colOff>0</xdr:colOff>
      <xdr:row>4</xdr:row>
      <xdr:rowOff>0</xdr:rowOff>
    </xdr:from>
    <xdr:to>
      <xdr:col>8</xdr:col>
      <xdr:colOff>0</xdr:colOff>
      <xdr:row>9</xdr:row>
      <xdr:rowOff>0</xdr:rowOff>
    </xdr:to>
    <xdr:sp macro="" textlink="">
      <xdr:nvSpPr>
        <xdr:cNvPr id="3" name="Rechteck 2"/>
        <xdr:cNvSpPr/>
      </xdr:nvSpPr>
      <xdr:spPr>
        <a:xfrm>
          <a:off x="5972175" y="1143000"/>
          <a:ext cx="2409825" cy="952500"/>
        </a:xfrm>
        <a:prstGeom prst="rect">
          <a:avLst/>
        </a:prstGeom>
        <a:noFill/>
        <a:ln w="38100" cap="flat" cmpd="sng" algn="ctr">
          <a:solidFill>
            <a:schemeClr val="bg1"/>
          </a:solidFill>
          <a:prstDash val="solid"/>
        </a:ln>
        <a:effectLst>
          <a:outerShdw blurRad="40000" dist="20000" dir="5400000" rotWithShape="0">
            <a:srgbClr val="000000">
              <a:alpha val="38000"/>
            </a:srgb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xdr:from>
      <xdr:col>8</xdr:col>
      <xdr:colOff>0</xdr:colOff>
      <xdr:row>4</xdr:row>
      <xdr:rowOff>0</xdr:rowOff>
    </xdr:from>
    <xdr:to>
      <xdr:col>9</xdr:col>
      <xdr:colOff>0</xdr:colOff>
      <xdr:row>10</xdr:row>
      <xdr:rowOff>0</xdr:rowOff>
    </xdr:to>
    <xdr:sp macro="" textlink="">
      <xdr:nvSpPr>
        <xdr:cNvPr id="3" name="Rechteck 2"/>
        <xdr:cNvSpPr/>
      </xdr:nvSpPr>
      <xdr:spPr>
        <a:xfrm>
          <a:off x="6991350" y="1143000"/>
          <a:ext cx="2343150" cy="1143000"/>
        </a:xfrm>
        <a:prstGeom prst="rect">
          <a:avLst/>
        </a:prstGeom>
        <a:noFill/>
        <a:ln w="38100" cap="flat" cmpd="sng" algn="ctr">
          <a:solidFill>
            <a:schemeClr val="bg1"/>
          </a:solidFill>
          <a:prstDash val="solid"/>
        </a:ln>
        <a:effectLst>
          <a:outerShdw blurRad="40000" dist="20000" dir="5400000" rotWithShape="0">
            <a:srgbClr val="000000">
              <a:alpha val="38000"/>
            </a:srgb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xdr:from>
      <xdr:col>8</xdr:col>
      <xdr:colOff>0</xdr:colOff>
      <xdr:row>3</xdr:row>
      <xdr:rowOff>161925</xdr:rowOff>
    </xdr:from>
    <xdr:to>
      <xdr:col>10</xdr:col>
      <xdr:colOff>0</xdr:colOff>
      <xdr:row>5</xdr:row>
      <xdr:rowOff>32925</xdr:rowOff>
    </xdr:to>
    <xdr:sp macro="" textlink="">
      <xdr:nvSpPr>
        <xdr:cNvPr id="4" name="Rechteck 3"/>
        <xdr:cNvSpPr/>
      </xdr:nvSpPr>
      <xdr:spPr>
        <a:xfrm>
          <a:off x="5867400" y="1114425"/>
          <a:ext cx="2838450" cy="252000"/>
        </a:xfrm>
        <a:prstGeom prst="rect">
          <a:avLst/>
        </a:prstGeom>
        <a:noFill/>
        <a:ln w="38100" cap="flat" cmpd="sng" algn="ctr">
          <a:solidFill>
            <a:schemeClr val="bg1"/>
          </a:solidFill>
          <a:prstDash val="solid"/>
        </a:ln>
        <a:effectLst>
          <a:outerShdw blurRad="40000" dist="20000" dir="5400000" rotWithShape="0">
            <a:srgbClr val="000000">
              <a:alpha val="38000"/>
            </a:srgb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twoCellAnchor>
    <xdr:from>
      <xdr:col>4</xdr:col>
      <xdr:colOff>0</xdr:colOff>
      <xdr:row>3</xdr:row>
      <xdr:rowOff>167584</xdr:rowOff>
    </xdr:from>
    <xdr:to>
      <xdr:col>6</xdr:col>
      <xdr:colOff>0</xdr:colOff>
      <xdr:row>7</xdr:row>
      <xdr:rowOff>28575</xdr:rowOff>
    </xdr:to>
    <xdr:sp macro="" textlink="">
      <xdr:nvSpPr>
        <xdr:cNvPr id="3" name="Rechteck 2"/>
        <xdr:cNvSpPr/>
      </xdr:nvSpPr>
      <xdr:spPr>
        <a:xfrm>
          <a:off x="4162425" y="1120084"/>
          <a:ext cx="1895475" cy="622991"/>
        </a:xfrm>
        <a:prstGeom prst="rect">
          <a:avLst/>
        </a:prstGeom>
        <a:noFill/>
        <a:ln w="38100" cap="flat" cmpd="sng" algn="ctr">
          <a:solidFill>
            <a:schemeClr val="bg1"/>
          </a:solidFill>
          <a:prstDash val="solid"/>
        </a:ln>
        <a:effectLst>
          <a:outerShdw blurRad="40000" dist="20000" dir="5400000" rotWithShape="0">
            <a:srgbClr val="000000">
              <a:alpha val="38000"/>
            </a:srgb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twoCellAnchor editAs="absolute">
    <xdr:from>
      <xdr:col>7</xdr:col>
      <xdr:colOff>0</xdr:colOff>
      <xdr:row>4</xdr:row>
      <xdr:rowOff>0</xdr:rowOff>
    </xdr:from>
    <xdr:to>
      <xdr:col>8</xdr:col>
      <xdr:colOff>0</xdr:colOff>
      <xdr:row>8</xdr:row>
      <xdr:rowOff>0</xdr:rowOff>
    </xdr:to>
    <mc:AlternateContent xmlns:mc="http://schemas.openxmlformats.org/markup-compatibility/2006">
      <mc:Choice xmlns:sle15="http://schemas.microsoft.com/office/drawing/2012/slicer" xmlns="" Requires="sle15">
        <xdr:graphicFrame macro="">
          <xdr:nvGraphicFramePr>
            <xdr:cNvPr id="4"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4" name="Rechteck 3"/>
            <xdr:cNvSpPr>
              <a:spLocks noTextEdit="1"/>
            </xdr:cNvSpPr>
          </xdr:nvSpPr>
          <xdr:spPr>
            <a:xfrm>
              <a:off x="5429250" y="1143000"/>
              <a:ext cx="2209800" cy="76200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ab Excel 2013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7</xdr:col>
      <xdr:colOff>0</xdr:colOff>
      <xdr:row>8</xdr:row>
      <xdr:rowOff>95250</xdr:rowOff>
    </xdr:from>
    <xdr:to>
      <xdr:col>8</xdr:col>
      <xdr:colOff>0</xdr:colOff>
      <xdr:row>40</xdr:row>
      <xdr:rowOff>0</xdr:rowOff>
    </xdr:to>
    <mc:AlternateContent xmlns:mc="http://schemas.openxmlformats.org/markup-compatibility/2006">
      <mc:Choice xmlns:sle15="http://schemas.microsoft.com/office/drawing/2012/slicer" xmlns="" Requires="sle15">
        <xdr:graphicFrame macro="">
          <xdr:nvGraphicFramePr>
            <xdr:cNvPr id="5" name="Firma"/>
            <xdr:cNvGraphicFramePr/>
          </xdr:nvGraphicFramePr>
          <xdr:xfrm>
            <a:off x="0" y="0"/>
            <a:ext cx="0" cy="0"/>
          </xdr:xfrm>
          <a:graphic>
            <a:graphicData uri="http://schemas.microsoft.com/office/drawing/2010/slicer">
              <sle:slicer xmlns:sle="http://schemas.microsoft.com/office/drawing/2010/slicer" name="Firma"/>
            </a:graphicData>
          </a:graphic>
        </xdr:graphicFrame>
      </mc:Choice>
      <mc:Fallback>
        <xdr:sp macro="" textlink="">
          <xdr:nvSpPr>
            <xdr:cNvPr id="5" name="Rechteck 4"/>
            <xdr:cNvSpPr>
              <a:spLocks noTextEdit="1"/>
            </xdr:cNvSpPr>
          </xdr:nvSpPr>
          <xdr:spPr>
            <a:xfrm>
              <a:off x="5429250" y="2000250"/>
              <a:ext cx="2209800" cy="142875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ab Excel 2013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9</xdr:col>
      <xdr:colOff>0</xdr:colOff>
      <xdr:row>4</xdr:row>
      <xdr:rowOff>2</xdr:rowOff>
    </xdr:from>
    <xdr:to>
      <xdr:col>9</xdr:col>
      <xdr:colOff>1228725</xdr:colOff>
      <xdr:row>40</xdr:row>
      <xdr:rowOff>0</xdr:rowOff>
    </xdr:to>
    <mc:AlternateContent xmlns:mc="http://schemas.openxmlformats.org/markup-compatibility/2006">
      <mc:Choice xmlns:sle15="http://schemas.microsoft.com/office/drawing/2012/slicer" xmlns="" Requires="sle15">
        <xdr:graphicFrame macro="">
          <xdr:nvGraphicFramePr>
            <xdr:cNvPr id="6" name="Produkt"/>
            <xdr:cNvGraphicFramePr/>
          </xdr:nvGraphicFramePr>
          <xdr:xfrm>
            <a:off x="0" y="0"/>
            <a:ext cx="0" cy="0"/>
          </xdr:xfrm>
          <a:graphic>
            <a:graphicData uri="http://schemas.microsoft.com/office/drawing/2010/slicer">
              <sle:slicer xmlns:sle="http://schemas.microsoft.com/office/drawing/2010/slicer" name="Produkt"/>
            </a:graphicData>
          </a:graphic>
        </xdr:graphicFrame>
      </mc:Choice>
      <mc:Fallback>
        <xdr:sp macro="" textlink="">
          <xdr:nvSpPr>
            <xdr:cNvPr id="6" name="Rechteck 5"/>
            <xdr:cNvSpPr>
              <a:spLocks noTextEdit="1"/>
            </xdr:cNvSpPr>
          </xdr:nvSpPr>
          <xdr:spPr>
            <a:xfrm>
              <a:off x="7753350" y="1143002"/>
              <a:ext cx="1228725" cy="2285998"/>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ab Excel 2013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114300</xdr:colOff>
      <xdr:row>0</xdr:row>
      <xdr:rowOff>142875</xdr:rowOff>
    </xdr:from>
    <xdr:to>
      <xdr:col>0</xdr:col>
      <xdr:colOff>438300</xdr:colOff>
      <xdr:row>0</xdr:row>
      <xdr:rowOff>466875</xdr:rowOff>
    </xdr:to>
    <xdr:sp macro="" textlink="">
      <xdr:nvSpPr>
        <xdr:cNvPr id="2" name="Zurück_Pfeil">
          <a:hlinkClick xmlns:r="http://schemas.openxmlformats.org/officeDocument/2006/relationships" r:id="rId1" tooltip="Zurück zur Übersicht"/>
        </xdr:cNvPr>
        <xdr:cNvSpPr>
          <a:spLocks noChangeAspect="1"/>
        </xdr:cNvSpPr>
      </xdr:nvSpPr>
      <xdr:spPr>
        <a:xfrm>
          <a:off x="114300" y="142875"/>
          <a:ext cx="324000" cy="324000"/>
        </a:xfrm>
        <a:prstGeom prst="ellipse">
          <a:avLst/>
        </a:prstGeom>
        <a:noFill/>
        <a:ln>
          <a:solidFill>
            <a:srgbClr val="0A63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18000" rIns="0" bIns="0" rtlCol="0" anchor="ctr" anchorCtr="0"/>
        <a:lstStyle/>
        <a:p>
          <a:pPr algn="l"/>
          <a:r>
            <a:rPr lang="de-DE" sz="1800">
              <a:solidFill>
                <a:srgbClr val="0A6332"/>
              </a:solidFill>
              <a:sym typeface="Wingdings"/>
            </a:rPr>
            <a:t></a:t>
          </a:r>
          <a:endParaRPr lang="de-DE" sz="1800">
            <a:solidFill>
              <a:srgbClr val="0A6332"/>
            </a:solidFill>
          </a:endParaRPr>
        </a:p>
      </xdr:txBody>
    </xdr:sp>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Region" sourceName="Region">
  <extLst>
    <x:ext xmlns:x15="http://schemas.microsoft.com/office/spreadsheetml/2010/11/main" uri="{2F2917AC-EB37-4324-AD4E-5DD8C200BD13}">
      <x15:tableSlicerCache tableId="10"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Firma" sourceName="Firma">
  <extLst>
    <x:ext xmlns:x15="http://schemas.microsoft.com/office/spreadsheetml/2010/11/main" uri="{2F2917AC-EB37-4324-AD4E-5DD8C200BD13}">
      <x15:tableSlicerCache tableId="10" column="5"/>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Datenschnitt_Produkt" sourceName="Produkt">
  <extLst>
    <x:ext xmlns:x15="http://schemas.microsoft.com/office/spreadsheetml/2010/11/main" uri="{2F2917AC-EB37-4324-AD4E-5DD8C200BD13}">
      <x15:tableSlicerCache tableId="10"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 cache="Datenschnitt_Region" caption="Region" columnCount="4" style="SlicerStyleDark2" rowHeight="241300"/>
  <slicer name="Firma" cache="Datenschnitt_Firma" caption="Firma" columnCount="2" style="SlicerStyleDark2" rowHeight="241300"/>
  <slicer name="Produkt" cache="Datenschnitt_Produkt" caption="Produkt" style="SlicerStyleDark2" rowHeight="241300"/>
</slicers>
</file>

<file path=xl/tables/table1.xml><?xml version="1.0" encoding="utf-8"?>
<table xmlns="http://schemas.openxmlformats.org/spreadsheetml/2006/main" id="1" name="Tabelle1" displayName="Tabelle1" ref="B5:H15" totalsRowCount="1" headerRowDxfId="60">
  <autoFilter ref="B5:H14"/>
  <tableColumns count="7">
    <tableColumn id="1" name="Projekt" totalsRowLabel="Ergebnis"/>
    <tableColumn id="2" name="MA" totalsRowFunction="sum"/>
    <tableColumn id="3" name="Dauer" totalsRowFunction="sum"/>
    <tableColumn id="4" name="Soll-Kosten" totalsRowFunction="sum" dataCellStyle="Währung"/>
    <tableColumn id="5" name="Ist-Kosten" totalsRowFunction="sum" dataCellStyle="Währung"/>
    <tableColumn id="6" name="Diff. abs." totalsRowFunction="sum" dataCellStyle="Währung">
      <calculatedColumnFormula>F6-E6</calculatedColumnFormula>
    </tableColumn>
    <tableColumn id="7" name="Diff. %" totalsRowFunction="average" totalsRowDxfId="59" dataCellStyle="Prozent">
      <calculatedColumnFormula>F6/E6-1</calculatedColumnFormula>
    </tableColumn>
  </tableColumns>
  <tableStyleInfo name="TableStyleMedium3" showFirstColumn="0" showLastColumn="0" showRowStripes="1" showColumnStripes="0"/>
</table>
</file>

<file path=xl/tables/table2.xml><?xml version="1.0" encoding="utf-8"?>
<table xmlns="http://schemas.openxmlformats.org/spreadsheetml/2006/main" id="2" name="tblMarkieren" displayName="tblMarkieren" ref="B5:F13" totalsRowCount="1" headerRowDxfId="58" dataDxfId="57">
  <autoFilter ref="B5:F12"/>
  <tableColumns count="5">
    <tableColumn id="2" name="Jahr" totalsRowLabel="Ergebnis" dataDxfId="56" totalsRowDxfId="55"/>
    <tableColumn id="4" name="Fläche" dataDxfId="54" totalsRowDxfId="53"/>
    <tableColumn id="7" name="Umsatz" totalsRowFunction="sum" dataDxfId="52" totalsRowDxfId="51"/>
    <tableColumn id="8" name="Kosten" totalsRowFunction="sum" dataDxfId="50" totalsRowDxfId="49"/>
    <tableColumn id="9" name="Gewinn" totalsRowFunction="sum" dataDxfId="48" totalsRowDxfId="47">
      <calculatedColumnFormula>tblMarkieren[[#This Row],[Umsatz]]-tblMarkieren[[#This Row],[Kosten]]</calculatedColumnFormula>
    </tableColumn>
  </tableColumns>
  <tableStyleInfo name="Grün mit Rahmen" showFirstColumn="0" showLastColumn="0" showRowStripes="1" showColumnStripes="0"/>
</table>
</file>

<file path=xl/tables/table3.xml><?xml version="1.0" encoding="utf-8"?>
<table xmlns="http://schemas.openxmlformats.org/spreadsheetml/2006/main" id="8" name="tblÜberschriften" displayName="tblÜberschriften" ref="B5:G106" totalsRowCount="1" headerRowDxfId="46" dataDxfId="45">
  <autoFilter ref="B5:G105"/>
  <tableColumns count="6">
    <tableColumn id="1" name="Stadt" totalsRowLabel="Ergebnis" dataDxfId="44" totalsRowDxfId="43"/>
    <tableColumn id="2" name="Region" dataDxfId="42" totalsRowDxfId="41"/>
    <tableColumn id="3" name="Datum" dataDxfId="40" totalsRowDxfId="39"/>
    <tableColumn id="7" name="Verkäufer" dataDxfId="38" totalsRowDxfId="37"/>
    <tableColumn id="8" name="Produktgruppe" dataDxfId="36" totalsRowDxfId="35"/>
    <tableColumn id="11" name="Umsatz" totalsRowFunction="sum" dataDxfId="34" totalsRowDxfId="33"/>
  </tableColumns>
  <tableStyleInfo name="Grün mit Rahmen" showFirstColumn="0" showLastColumn="0" showRowStripes="1" showColumnStripes="0"/>
</table>
</file>

<file path=xl/tables/table4.xml><?xml version="1.0" encoding="utf-8"?>
<table xmlns="http://schemas.openxmlformats.org/spreadsheetml/2006/main" id="3" name="tblVerkauf" displayName="tblVerkauf" ref="B5:G106" totalsRowCount="1" headerRowDxfId="32" dataDxfId="31">
  <autoFilter ref="B5:G105"/>
  <tableColumns count="6">
    <tableColumn id="3" name="Datum" totalsRowLabel="Ergebnis" dataDxfId="30" totalsRowDxfId="29"/>
    <tableColumn id="7" name="Verkäufer" dataDxfId="28" totalsRowDxfId="27"/>
    <tableColumn id="8" name="Produktgruppe" dataDxfId="26" totalsRowDxfId="25"/>
    <tableColumn id="9" name="Preis" dataDxfId="24" totalsRowDxfId="23"/>
    <tableColumn id="10" name="Menge" dataDxfId="22" totalsRowDxfId="21"/>
    <tableColumn id="11" name="Umsatz" totalsRowFunction="sum" dataDxfId="20" totalsRowDxfId="19">
      <calculatedColumnFormula>tblVerkauf[[#This Row],[Menge]]*tblVerkauf[[#This Row],[Preis]]</calculatedColumnFormula>
    </tableColumn>
  </tableColumns>
  <tableStyleInfo name="Grün mit Rahmen" showFirstColumn="0" showLastColumn="0" showRowStripes="1" showColumnStripes="0"/>
</table>
</file>

<file path=xl/tables/table5.xml><?xml version="1.0" encoding="utf-8"?>
<table xmlns="http://schemas.openxmlformats.org/spreadsheetml/2006/main" id="10" name="tblUmsatz" displayName="tblUmsatz" ref="B9:F69">
  <autoFilter ref="B9:F69">
    <filterColumn colId="1">
      <filters>
        <filter val="Süd"/>
        <filter val="West"/>
      </filters>
    </filterColumn>
    <filterColumn colId="2">
      <filters>
        <filter val="Büchler"/>
        <filter val="Klein &amp; Co."/>
        <filter val="Michaelis"/>
        <filter val="Richter"/>
        <filter val="Schmollke"/>
        <filter val="Sternbeck"/>
        <filter val="Stiehler"/>
      </filters>
    </filterColumn>
    <filterColumn colId="3">
      <filters>
        <filter val="Disp 88-DL"/>
        <filter val="SSD 6580"/>
      </filters>
    </filterColumn>
  </autoFilter>
  <tableColumns count="5">
    <tableColumn id="2" name="Datum" totalsRowLabel="Ergebnis" dataDxfId="18" totalsRowDxfId="17"/>
    <tableColumn id="3" name="Region" dataDxfId="16" totalsRowDxfId="15"/>
    <tableColumn id="5" name="Firma" dataDxfId="14" totalsRowDxfId="13"/>
    <tableColumn id="6" name="Produkt" dataDxfId="12" totalsRowDxfId="11"/>
    <tableColumn id="7" name="Umsatz" totalsRowFunction="sum" dataDxfId="10" totalsRowDxfId="9" dataCellStyle="Währung"/>
  </tableColumns>
  <tableStyleInfo name="TableStyleMedium7" showFirstColumn="0" showLastColumn="0" showRowStripes="1" showColumnStripes="0"/>
</table>
</file>

<file path=xl/tables/table6.xml><?xml version="1.0" encoding="utf-8"?>
<table xmlns="http://schemas.openxmlformats.org/spreadsheetml/2006/main" id="6" name="tblLieferanten" displayName="tblLieferanten" ref="B5:H12" totalsRowShown="0">
  <autoFilter ref="B5:H12"/>
  <sortState ref="B25:H31">
    <sortCondition sortBy="cellColor" ref="B28" dxfId="7"/>
  </sortState>
  <tableColumns count="7">
    <tableColumn id="1" name="Lief.-Nr." dataDxfId="6"/>
    <tableColumn id="2" name="Firma" dataDxfId="5"/>
    <tableColumn id="3" name="Straße" dataDxfId="4"/>
    <tableColumn id="4" name="Nr" dataDxfId="3"/>
    <tableColumn id="5" name="PLZ" dataDxfId="2"/>
    <tableColumn id="6" name="Ort" dataDxfId="1"/>
    <tableColumn id="7" name="Umsatz" dataDxfId="0" dataCellStyle="Komma"/>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Excel_2013_Handbuch">
      <a:dk1>
        <a:srgbClr val="000000"/>
      </a:dk1>
      <a:lt1>
        <a:srgbClr val="FFFFFF"/>
      </a:lt1>
      <a:dk2>
        <a:srgbClr val="660033"/>
      </a:dk2>
      <a:lt2>
        <a:srgbClr val="F2F2F2"/>
      </a:lt2>
      <a:accent1>
        <a:srgbClr val="4A97CD"/>
      </a:accent1>
      <a:accent2>
        <a:srgbClr val="004E86"/>
      </a:accent2>
      <a:accent3>
        <a:srgbClr val="B1C903"/>
      </a:accent3>
      <a:accent4>
        <a:srgbClr val="73B11E"/>
      </a:accent4>
      <a:accent5>
        <a:srgbClr val="008080"/>
      </a:accent5>
      <a:accent6>
        <a:srgbClr val="FFC000"/>
      </a:accent6>
      <a:hlink>
        <a:srgbClr val="4A97CD"/>
      </a:hlink>
      <a:folHlink>
        <a:srgbClr val="4A97CD"/>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office-performance.de/" TargetMode="External"/><Relationship Id="rId1" Type="http://schemas.openxmlformats.org/officeDocument/2006/relationships/hyperlink" Target="http://www.office-performance.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microsoft.com/office/2007/relationships/slicer" Target="../slicers/slicer1.xml"/></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K20"/>
  <sheetViews>
    <sheetView tabSelected="1" zoomScaleNormal="100" workbookViewId="0"/>
  </sheetViews>
  <sheetFormatPr baseColWidth="10" defaultRowHeight="15" x14ac:dyDescent="0.25"/>
  <cols>
    <col min="1" max="1" width="2.85546875" style="4" customWidth="1"/>
    <col min="2" max="2" width="5.7109375" style="4" customWidth="1"/>
    <col min="3" max="3" width="1.42578125" style="4" customWidth="1"/>
    <col min="4" max="7" width="11.42578125" style="4"/>
    <col min="8" max="8" width="11.42578125" style="4" customWidth="1"/>
    <col min="9" max="9" width="15.7109375" style="4" customWidth="1"/>
    <col min="10" max="10" width="1.42578125" style="4" customWidth="1"/>
    <col min="11" max="11" width="5.7109375" style="3" customWidth="1"/>
    <col min="12" max="16384" width="11.42578125" style="4"/>
  </cols>
  <sheetData>
    <row r="2" spans="1:11" ht="114" customHeight="1" x14ac:dyDescent="0.25">
      <c r="A2" s="1"/>
      <c r="B2" s="57" t="s">
        <v>0</v>
      </c>
      <c r="C2" s="58"/>
      <c r="D2" s="58"/>
      <c r="E2" s="58"/>
      <c r="F2" s="58"/>
      <c r="G2" s="58"/>
      <c r="H2" s="58"/>
      <c r="I2" s="2"/>
      <c r="J2" s="2"/>
    </row>
    <row r="3" spans="1:11" x14ac:dyDescent="0.25">
      <c r="H3" s="3"/>
      <c r="I3" s="3"/>
      <c r="J3" s="3"/>
    </row>
    <row r="4" spans="1:11" ht="18.75" customHeight="1" x14ac:dyDescent="0.35">
      <c r="A4" s="5"/>
      <c r="B4" s="6" t="s">
        <v>52</v>
      </c>
      <c r="C4" s="7"/>
      <c r="D4" s="8"/>
      <c r="E4" s="9"/>
      <c r="F4" s="9"/>
      <c r="G4" s="9"/>
      <c r="H4" s="9"/>
      <c r="I4" s="9"/>
      <c r="J4" s="9"/>
      <c r="K4" s="9"/>
    </row>
    <row r="5" spans="1:11" x14ac:dyDescent="0.25">
      <c r="K5" s="4"/>
    </row>
    <row r="6" spans="1:11" ht="30" customHeight="1" x14ac:dyDescent="0.25">
      <c r="B6" s="16" t="s">
        <v>5</v>
      </c>
      <c r="D6" s="15" t="s">
        <v>93</v>
      </c>
      <c r="E6" s="10"/>
      <c r="F6" s="10"/>
      <c r="G6" s="10"/>
      <c r="H6" s="10"/>
      <c r="I6" s="11"/>
      <c r="J6" s="12"/>
    </row>
    <row r="7" spans="1:11" ht="8.1" customHeight="1" x14ac:dyDescent="0.25"/>
    <row r="8" spans="1:11" ht="30" customHeight="1" x14ac:dyDescent="0.25">
      <c r="B8" s="16" t="s">
        <v>6</v>
      </c>
      <c r="D8" s="15" t="s">
        <v>74</v>
      </c>
      <c r="E8" s="10"/>
      <c r="F8" s="10"/>
      <c r="G8" s="10"/>
      <c r="H8" s="10"/>
      <c r="I8" s="11"/>
      <c r="J8" s="12"/>
    </row>
    <row r="9" spans="1:11" ht="8.1" customHeight="1" x14ac:dyDescent="0.25"/>
    <row r="10" spans="1:11" ht="30" customHeight="1" x14ac:dyDescent="0.25">
      <c r="B10" s="16" t="s">
        <v>7</v>
      </c>
      <c r="D10" s="15" t="s">
        <v>95</v>
      </c>
      <c r="E10" s="10"/>
      <c r="F10" s="10"/>
      <c r="G10" s="10"/>
      <c r="H10" s="10"/>
      <c r="I10" s="11"/>
      <c r="J10" s="12"/>
    </row>
    <row r="11" spans="1:11" ht="8.1" customHeight="1" x14ac:dyDescent="0.25"/>
    <row r="12" spans="1:11" ht="30" customHeight="1" x14ac:dyDescent="0.25">
      <c r="B12" s="16" t="s">
        <v>1</v>
      </c>
      <c r="D12" s="15" t="s">
        <v>94</v>
      </c>
      <c r="E12" s="10"/>
      <c r="F12" s="10"/>
      <c r="G12" s="10"/>
      <c r="H12" s="10"/>
      <c r="I12" s="11"/>
      <c r="J12" s="12"/>
    </row>
    <row r="13" spans="1:11" ht="8.1" customHeight="1" x14ac:dyDescent="0.25"/>
    <row r="14" spans="1:11" ht="30" customHeight="1" x14ac:dyDescent="0.25">
      <c r="B14" s="16" t="s">
        <v>2</v>
      </c>
      <c r="D14" s="15" t="s">
        <v>146</v>
      </c>
      <c r="E14" s="10"/>
      <c r="F14" s="10"/>
      <c r="G14" s="10"/>
      <c r="H14" s="10"/>
      <c r="I14" s="11"/>
      <c r="J14" s="12"/>
    </row>
    <row r="15" spans="1:11" ht="8.1" customHeight="1" x14ac:dyDescent="0.25"/>
    <row r="16" spans="1:11" ht="30" customHeight="1" x14ac:dyDescent="0.25">
      <c r="B16" s="16" t="s">
        <v>3</v>
      </c>
      <c r="D16" s="15" t="s">
        <v>143</v>
      </c>
      <c r="E16" s="10"/>
      <c r="F16" s="10"/>
      <c r="G16" s="10"/>
      <c r="H16" s="10"/>
      <c r="I16" s="11"/>
      <c r="J16" s="12"/>
    </row>
    <row r="17" spans="1:11" ht="8.1" customHeight="1" x14ac:dyDescent="0.25"/>
    <row r="19" spans="1:11" x14ac:dyDescent="0.25">
      <c r="A19" s="3"/>
      <c r="B19" s="13" t="s">
        <v>4</v>
      </c>
      <c r="C19" s="8"/>
      <c r="D19" s="8"/>
      <c r="E19" s="9"/>
      <c r="F19" s="9"/>
      <c r="G19" s="9"/>
      <c r="H19" s="9"/>
      <c r="I19" s="9"/>
      <c r="J19" s="9"/>
      <c r="K19" s="9"/>
    </row>
    <row r="20" spans="1:11" x14ac:dyDescent="0.25">
      <c r="B20" s="59" t="s">
        <v>160</v>
      </c>
      <c r="C20" s="59"/>
      <c r="D20" s="59"/>
      <c r="E20" s="59"/>
      <c r="F20" s="59"/>
      <c r="G20" s="59"/>
      <c r="H20" s="59"/>
      <c r="I20" s="59"/>
      <c r="J20" s="59"/>
      <c r="K20" s="59"/>
    </row>
  </sheetData>
  <mergeCells count="1">
    <mergeCell ref="B2:H2"/>
  </mergeCells>
  <hyperlinks>
    <hyperlink ref="B20" r:id="rId1"/>
    <hyperlink ref="B20:K20" r:id="rId2" display="Dietmar Gieringer  |  www.office-performance.de"/>
  </hyperlinks>
  <pageMargins left="0.7" right="0.7" top="0.78740157499999996" bottom="0.78740157499999996"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zoomScaleNormal="100" workbookViewId="0"/>
  </sheetViews>
  <sheetFormatPr baseColWidth="10" defaultRowHeight="15" x14ac:dyDescent="0.25"/>
  <cols>
    <col min="1" max="1" width="8.5703125" customWidth="1"/>
    <col min="2" max="2" width="24.7109375" customWidth="1"/>
    <col min="3" max="3" width="7.5703125" customWidth="1"/>
    <col min="4" max="4" width="9.7109375" customWidth="1"/>
    <col min="5" max="7" width="14.7109375" customWidth="1"/>
    <col min="8" max="8" width="13.7109375" customWidth="1"/>
  </cols>
  <sheetData>
    <row r="1" spans="1:8" ht="45" customHeight="1" x14ac:dyDescent="0.7">
      <c r="A1" s="4"/>
      <c r="B1" s="14" t="s">
        <v>69</v>
      </c>
    </row>
    <row r="2" spans="1:8" x14ac:dyDescent="0.25">
      <c r="B2" t="s">
        <v>70</v>
      </c>
    </row>
    <row r="5" spans="1:8" x14ac:dyDescent="0.25">
      <c r="B5" s="20" t="s">
        <v>53</v>
      </c>
      <c r="C5" s="20" t="s">
        <v>54</v>
      </c>
      <c r="D5" s="20" t="s">
        <v>55</v>
      </c>
      <c r="E5" s="20" t="s">
        <v>56</v>
      </c>
      <c r="F5" s="20" t="s">
        <v>57</v>
      </c>
      <c r="G5" s="20" t="s">
        <v>58</v>
      </c>
      <c r="H5" s="20" t="s">
        <v>59</v>
      </c>
    </row>
    <row r="6" spans="1:8" x14ac:dyDescent="0.25">
      <c r="B6" t="s">
        <v>60</v>
      </c>
      <c r="C6">
        <v>12</v>
      </c>
      <c r="D6">
        <v>140</v>
      </c>
      <c r="E6" s="34">
        <v>258000</v>
      </c>
      <c r="F6" s="34">
        <v>238852</v>
      </c>
      <c r="G6" s="34">
        <f>F6-E6</f>
        <v>-19148</v>
      </c>
      <c r="H6" s="35">
        <f>F6/E6-1</f>
        <v>-7.421705426356584E-2</v>
      </c>
    </row>
    <row r="7" spans="1:8" x14ac:dyDescent="0.25">
      <c r="B7" t="s">
        <v>61</v>
      </c>
      <c r="C7">
        <v>6</v>
      </c>
      <c r="D7">
        <v>80</v>
      </c>
      <c r="E7" s="34">
        <v>65000</v>
      </c>
      <c r="F7" s="34">
        <v>61381</v>
      </c>
      <c r="G7" s="34">
        <f t="shared" ref="G7:G14" si="0">F7-E7</f>
        <v>-3619</v>
      </c>
      <c r="H7" s="35">
        <f t="shared" ref="H7:H14" si="1">F7/E7-1</f>
        <v>-5.5676923076923068E-2</v>
      </c>
    </row>
    <row r="8" spans="1:8" x14ac:dyDescent="0.25">
      <c r="B8" t="s">
        <v>62</v>
      </c>
      <c r="C8">
        <v>4</v>
      </c>
      <c r="D8">
        <v>120</v>
      </c>
      <c r="E8" s="34">
        <v>112000</v>
      </c>
      <c r="F8" s="34">
        <v>120469</v>
      </c>
      <c r="G8" s="34">
        <f t="shared" si="0"/>
        <v>8469</v>
      </c>
      <c r="H8" s="35">
        <f t="shared" si="1"/>
        <v>7.5616071428571408E-2</v>
      </c>
    </row>
    <row r="9" spans="1:8" x14ac:dyDescent="0.25">
      <c r="B9" t="s">
        <v>63</v>
      </c>
      <c r="C9">
        <v>3</v>
      </c>
      <c r="D9">
        <v>55</v>
      </c>
      <c r="E9" s="34">
        <v>34600</v>
      </c>
      <c r="F9" s="34">
        <v>32167</v>
      </c>
      <c r="G9" s="34">
        <f t="shared" si="0"/>
        <v>-2433</v>
      </c>
      <c r="H9" s="35">
        <f t="shared" si="1"/>
        <v>-7.0317919075144508E-2</v>
      </c>
    </row>
    <row r="10" spans="1:8" x14ac:dyDescent="0.25">
      <c r="B10" t="s">
        <v>64</v>
      </c>
      <c r="C10">
        <v>6</v>
      </c>
      <c r="D10">
        <v>90</v>
      </c>
      <c r="E10" s="34">
        <v>92600</v>
      </c>
      <c r="F10" s="34">
        <v>108268</v>
      </c>
      <c r="G10" s="34">
        <f t="shared" si="0"/>
        <v>15668</v>
      </c>
      <c r="H10" s="35">
        <f t="shared" si="1"/>
        <v>0.16920086393088551</v>
      </c>
    </row>
    <row r="11" spans="1:8" x14ac:dyDescent="0.25">
      <c r="B11" t="s">
        <v>65</v>
      </c>
      <c r="C11">
        <v>4</v>
      </c>
      <c r="D11">
        <v>160</v>
      </c>
      <c r="E11" s="34">
        <v>68400</v>
      </c>
      <c r="F11" s="34">
        <v>53346</v>
      </c>
      <c r="G11" s="34">
        <f t="shared" si="0"/>
        <v>-15054</v>
      </c>
      <c r="H11" s="35">
        <f t="shared" si="1"/>
        <v>-0.22008771929824567</v>
      </c>
    </row>
    <row r="12" spans="1:8" x14ac:dyDescent="0.25">
      <c r="B12" t="s">
        <v>66</v>
      </c>
      <c r="C12">
        <v>10</v>
      </c>
      <c r="D12">
        <v>250</v>
      </c>
      <c r="E12" s="34">
        <v>338600</v>
      </c>
      <c r="F12" s="34">
        <v>362453</v>
      </c>
      <c r="G12" s="34">
        <f t="shared" si="0"/>
        <v>23853</v>
      </c>
      <c r="H12" s="35">
        <f t="shared" si="1"/>
        <v>7.0445953927938509E-2</v>
      </c>
    </row>
    <row r="13" spans="1:8" x14ac:dyDescent="0.25">
      <c r="B13" t="s">
        <v>67</v>
      </c>
      <c r="C13">
        <v>8</v>
      </c>
      <c r="D13">
        <v>270</v>
      </c>
      <c r="E13" s="34">
        <v>149500</v>
      </c>
      <c r="F13" s="34">
        <v>160002</v>
      </c>
      <c r="G13" s="34">
        <f t="shared" si="0"/>
        <v>10502</v>
      </c>
      <c r="H13" s="35">
        <f t="shared" si="1"/>
        <v>7.0247491638796067E-2</v>
      </c>
    </row>
    <row r="14" spans="1:8" x14ac:dyDescent="0.25">
      <c r="B14" t="s">
        <v>68</v>
      </c>
      <c r="C14">
        <v>3</v>
      </c>
      <c r="D14">
        <v>80</v>
      </c>
      <c r="E14" s="34">
        <v>41500</v>
      </c>
      <c r="F14" s="34">
        <v>41013</v>
      </c>
      <c r="G14" s="34">
        <f t="shared" si="0"/>
        <v>-487</v>
      </c>
      <c r="H14" s="35">
        <f t="shared" si="1"/>
        <v>-1.1734939759036167E-2</v>
      </c>
    </row>
    <row r="15" spans="1:8" x14ac:dyDescent="0.25">
      <c r="B15" t="s">
        <v>71</v>
      </c>
      <c r="C15">
        <f>SUBTOTAL(109,Tabelle1[MA])</f>
        <v>56</v>
      </c>
      <c r="D15">
        <f>SUBTOTAL(109,Tabelle1[Dauer])</f>
        <v>1245</v>
      </c>
      <c r="E15" s="36">
        <f>SUBTOTAL(109,Tabelle1[Soll-Kosten])</f>
        <v>1160200</v>
      </c>
      <c r="F15" s="36">
        <f>SUBTOTAL(109,Tabelle1[Ist-Kosten])</f>
        <v>1177951</v>
      </c>
      <c r="G15" s="36">
        <f>SUBTOTAL(109,Tabelle1[Diff. abs.])</f>
        <v>17751</v>
      </c>
      <c r="H15" s="37">
        <f>SUBTOTAL(101,Tabelle1[Diff. %])</f>
        <v>-5.1693527274137502E-3</v>
      </c>
    </row>
  </sheetData>
  <pageMargins left="0.7" right="0.7" top="0.78740157499999996" bottom="0.78740157499999996" header="0.3" footer="0.3"/>
  <pageSetup paperSize="9" orientation="portrait" horizontalDpi="4294967295" verticalDpi="4294967295"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zoomScaleNormal="100" workbookViewId="0"/>
  </sheetViews>
  <sheetFormatPr baseColWidth="10" defaultRowHeight="15" x14ac:dyDescent="0.25"/>
  <cols>
    <col min="1" max="1" width="8.5703125" customWidth="1"/>
    <col min="2" max="2" width="10.7109375" customWidth="1"/>
    <col min="3" max="3" width="11.7109375" customWidth="1"/>
    <col min="4" max="6" width="15.7109375" customWidth="1"/>
    <col min="8" max="8" width="36.140625" customWidth="1"/>
  </cols>
  <sheetData>
    <row r="1" spans="1:8" ht="45" customHeight="1" x14ac:dyDescent="0.7">
      <c r="A1" s="4"/>
      <c r="B1" s="14" t="s">
        <v>74</v>
      </c>
    </row>
    <row r="2" spans="1:8" x14ac:dyDescent="0.25">
      <c r="B2" t="s">
        <v>78</v>
      </c>
    </row>
    <row r="5" spans="1:8" x14ac:dyDescent="0.25">
      <c r="B5" s="25" t="s">
        <v>72</v>
      </c>
      <c r="C5" s="20" t="s">
        <v>77</v>
      </c>
      <c r="D5" s="25" t="s">
        <v>15</v>
      </c>
      <c r="E5" s="25" t="s">
        <v>75</v>
      </c>
      <c r="F5" s="25" t="s">
        <v>76</v>
      </c>
      <c r="H5" s="38" t="s">
        <v>103</v>
      </c>
    </row>
    <row r="6" spans="1:8" x14ac:dyDescent="0.25">
      <c r="B6" s="26">
        <v>2008</v>
      </c>
      <c r="C6" s="24">
        <v>450</v>
      </c>
      <c r="D6" s="21">
        <v>475268</v>
      </c>
      <c r="E6" s="21">
        <v>520648</v>
      </c>
      <c r="F6" s="21">
        <f>tblMarkieren[[#This Row],[Umsatz]]-tblMarkieren[[#This Row],[Kosten]]</f>
        <v>-45380</v>
      </c>
      <c r="H6" s="39" t="s">
        <v>99</v>
      </c>
    </row>
    <row r="7" spans="1:8" x14ac:dyDescent="0.25">
      <c r="B7" s="26">
        <v>2009</v>
      </c>
      <c r="C7" s="24">
        <v>680</v>
      </c>
      <c r="D7" s="21">
        <v>723550</v>
      </c>
      <c r="E7" s="21">
        <v>736280</v>
      </c>
      <c r="F7" s="21">
        <f>tblMarkieren[[#This Row],[Umsatz]]-tblMarkieren[[#This Row],[Kosten]]</f>
        <v>-12730</v>
      </c>
      <c r="H7" s="39" t="s">
        <v>100</v>
      </c>
    </row>
    <row r="8" spans="1:8" x14ac:dyDescent="0.25">
      <c r="B8" s="26">
        <v>2010</v>
      </c>
      <c r="C8" s="24">
        <v>1475</v>
      </c>
      <c r="D8" s="21">
        <v>1620918</v>
      </c>
      <c r="E8" s="21">
        <v>1368726</v>
      </c>
      <c r="F8" s="21">
        <f>tblMarkieren[[#This Row],[Umsatz]]-tblMarkieren[[#This Row],[Kosten]]</f>
        <v>252192</v>
      </c>
      <c r="H8" s="39" t="s">
        <v>101</v>
      </c>
    </row>
    <row r="9" spans="1:8" x14ac:dyDescent="0.25">
      <c r="B9" s="26">
        <v>2011</v>
      </c>
      <c r="C9" s="24">
        <v>1475</v>
      </c>
      <c r="D9" s="21">
        <v>1814294</v>
      </c>
      <c r="E9" s="21">
        <v>1508692</v>
      </c>
      <c r="F9" s="21">
        <f>tblMarkieren[[#This Row],[Umsatz]]-tblMarkieren[[#This Row],[Kosten]]</f>
        <v>305602</v>
      </c>
      <c r="H9" s="39" t="s">
        <v>102</v>
      </c>
    </row>
    <row r="10" spans="1:8" x14ac:dyDescent="0.25">
      <c r="B10" s="26">
        <v>2012</v>
      </c>
      <c r="C10" s="24">
        <v>2180</v>
      </c>
      <c r="D10" s="21">
        <v>2720386</v>
      </c>
      <c r="E10" s="21">
        <v>2258600</v>
      </c>
      <c r="F10" s="21">
        <f>tblMarkieren[[#This Row],[Umsatz]]-tblMarkieren[[#This Row],[Kosten]]</f>
        <v>461786</v>
      </c>
    </row>
    <row r="11" spans="1:8" x14ac:dyDescent="0.25">
      <c r="B11" s="26">
        <v>2013</v>
      </c>
      <c r="C11" s="24">
        <v>2400</v>
      </c>
      <c r="D11" s="21">
        <v>3125428</v>
      </c>
      <c r="E11" s="21">
        <v>2604942</v>
      </c>
      <c r="F11" s="21">
        <f>tblMarkieren[[#This Row],[Umsatz]]-tblMarkieren[[#This Row],[Kosten]]</f>
        <v>520486</v>
      </c>
    </row>
    <row r="12" spans="1:8" x14ac:dyDescent="0.25">
      <c r="B12" s="26">
        <v>2014</v>
      </c>
      <c r="C12" s="24">
        <v>3000</v>
      </c>
      <c r="D12" s="21">
        <v>3906250</v>
      </c>
      <c r="E12" s="21">
        <v>3270698</v>
      </c>
      <c r="F12" s="21">
        <f>tblMarkieren[[#This Row],[Umsatz]]-tblMarkieren[[#This Row],[Kosten]]</f>
        <v>635552</v>
      </c>
    </row>
    <row r="13" spans="1:8" x14ac:dyDescent="0.25">
      <c r="B13" s="27" t="s">
        <v>71</v>
      </c>
      <c r="C13" s="30"/>
      <c r="D13" s="22">
        <f>SUBTOTAL(109,tblMarkieren[Umsatz])</f>
        <v>14386094</v>
      </c>
      <c r="E13" s="22">
        <f>SUBTOTAL(109,tblMarkieren[Kosten])</f>
        <v>12268586</v>
      </c>
      <c r="F13" s="22">
        <f>SUBTOTAL(109,tblMarkieren[Gewinn])</f>
        <v>2117508</v>
      </c>
    </row>
  </sheetData>
  <pageMargins left="0.7" right="0.7" top="0.78740157499999996" bottom="0.78740157499999996" header="0.3" footer="0.3"/>
  <pageSetup paperSize="9" orientation="portrait" horizontalDpi="4294967295" verticalDpi="4294967295"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I106"/>
  <sheetViews>
    <sheetView showGridLines="0" zoomScaleNormal="100" workbookViewId="0"/>
  </sheetViews>
  <sheetFormatPr baseColWidth="10" defaultRowHeight="15" x14ac:dyDescent="0.25"/>
  <cols>
    <col min="1" max="1" width="8.5703125" customWidth="1"/>
    <col min="2" max="2" width="15.140625" customWidth="1"/>
    <col min="3" max="3" width="11" customWidth="1"/>
    <col min="4" max="4" width="14" customWidth="1"/>
    <col min="5" max="5" width="15.7109375" customWidth="1"/>
    <col min="6" max="6" width="17.85546875" customWidth="1"/>
    <col min="7" max="7" width="11.140625" bestFit="1" customWidth="1"/>
    <col min="9" max="9" width="35.140625" bestFit="1" customWidth="1"/>
  </cols>
  <sheetData>
    <row r="1" spans="1:9" ht="45" customHeight="1" x14ac:dyDescent="0.7">
      <c r="A1" s="4"/>
      <c r="B1" s="14" t="s">
        <v>80</v>
      </c>
    </row>
    <row r="2" spans="1:9" x14ac:dyDescent="0.25">
      <c r="B2" t="s">
        <v>79</v>
      </c>
    </row>
    <row r="5" spans="1:9" x14ac:dyDescent="0.25">
      <c r="B5" s="20" t="s">
        <v>51</v>
      </c>
      <c r="C5" s="20" t="s">
        <v>50</v>
      </c>
      <c r="D5" s="20" t="s">
        <v>49</v>
      </c>
      <c r="E5" s="20" t="s">
        <v>48</v>
      </c>
      <c r="F5" s="20" t="s">
        <v>47</v>
      </c>
      <c r="G5" s="20" t="s">
        <v>15</v>
      </c>
      <c r="I5" s="38" t="s">
        <v>103</v>
      </c>
    </row>
    <row r="6" spans="1:9" x14ac:dyDescent="0.25">
      <c r="B6" s="17" t="s">
        <v>34</v>
      </c>
      <c r="C6" s="17" t="s">
        <v>28</v>
      </c>
      <c r="D6" s="19">
        <v>40554</v>
      </c>
      <c r="E6" s="17" t="s">
        <v>37</v>
      </c>
      <c r="F6" s="17" t="s">
        <v>22</v>
      </c>
      <c r="G6" s="21">
        <v>26</v>
      </c>
      <c r="I6" s="39" t="s">
        <v>96</v>
      </c>
    </row>
    <row r="7" spans="1:9" x14ac:dyDescent="0.25">
      <c r="B7" s="17" t="s">
        <v>11</v>
      </c>
      <c r="C7" s="17" t="s">
        <v>21</v>
      </c>
      <c r="D7" s="19">
        <v>40705</v>
      </c>
      <c r="E7" s="17" t="s">
        <v>32</v>
      </c>
      <c r="F7" s="17" t="s">
        <v>9</v>
      </c>
      <c r="G7" s="21">
        <v>702</v>
      </c>
      <c r="I7" s="39" t="s">
        <v>97</v>
      </c>
    </row>
    <row r="8" spans="1:9" x14ac:dyDescent="0.25">
      <c r="B8" s="17" t="s">
        <v>10</v>
      </c>
      <c r="C8" s="17" t="s">
        <v>18</v>
      </c>
      <c r="D8" s="19">
        <v>40613</v>
      </c>
      <c r="E8" s="17" t="s">
        <v>24</v>
      </c>
      <c r="F8" s="17" t="s">
        <v>8</v>
      </c>
      <c r="G8" s="21">
        <v>310</v>
      </c>
      <c r="I8" s="39" t="s">
        <v>98</v>
      </c>
    </row>
    <row r="9" spans="1:9" x14ac:dyDescent="0.25">
      <c r="B9" s="17" t="s">
        <v>10</v>
      </c>
      <c r="C9" s="17" t="s">
        <v>18</v>
      </c>
      <c r="D9" s="19">
        <v>41010</v>
      </c>
      <c r="E9" s="17" t="s">
        <v>24</v>
      </c>
      <c r="F9" s="17" t="s">
        <v>9</v>
      </c>
      <c r="G9" s="21">
        <v>798</v>
      </c>
      <c r="I9" s="39" t="s">
        <v>141</v>
      </c>
    </row>
    <row r="10" spans="1:9" x14ac:dyDescent="0.25">
      <c r="B10" s="17" t="s">
        <v>34</v>
      </c>
      <c r="C10" s="17" t="s">
        <v>28</v>
      </c>
      <c r="D10" s="19">
        <v>41380</v>
      </c>
      <c r="E10" s="17" t="s">
        <v>37</v>
      </c>
      <c r="F10" s="17" t="s">
        <v>25</v>
      </c>
      <c r="G10" s="21">
        <v>11400</v>
      </c>
      <c r="I10" s="39" t="s">
        <v>142</v>
      </c>
    </row>
    <row r="11" spans="1:9" x14ac:dyDescent="0.25">
      <c r="B11" s="17" t="s">
        <v>13</v>
      </c>
      <c r="C11" s="17" t="s">
        <v>36</v>
      </c>
      <c r="D11" s="19">
        <v>41231</v>
      </c>
      <c r="E11" s="17" t="s">
        <v>35</v>
      </c>
      <c r="F11" s="17" t="s">
        <v>43</v>
      </c>
      <c r="G11" s="21">
        <v>480</v>
      </c>
    </row>
    <row r="12" spans="1:9" x14ac:dyDescent="0.25">
      <c r="B12" s="17" t="s">
        <v>13</v>
      </c>
      <c r="C12" s="17" t="s">
        <v>36</v>
      </c>
      <c r="D12" s="19">
        <v>41283</v>
      </c>
      <c r="E12" s="17" t="s">
        <v>42</v>
      </c>
      <c r="F12" s="17" t="s">
        <v>25</v>
      </c>
      <c r="G12" s="21">
        <v>1167</v>
      </c>
    </row>
    <row r="13" spans="1:9" x14ac:dyDescent="0.25">
      <c r="B13" s="17" t="s">
        <v>14</v>
      </c>
      <c r="C13" s="17" t="s">
        <v>28</v>
      </c>
      <c r="D13" s="19">
        <v>40197</v>
      </c>
      <c r="E13" s="17" t="s">
        <v>27</v>
      </c>
      <c r="F13" s="17" t="s">
        <v>38</v>
      </c>
      <c r="G13" s="21">
        <v>900</v>
      </c>
    </row>
    <row r="14" spans="1:9" x14ac:dyDescent="0.25">
      <c r="B14" s="17" t="s">
        <v>34</v>
      </c>
      <c r="C14" s="17" t="s">
        <v>28</v>
      </c>
      <c r="D14" s="19">
        <v>40614</v>
      </c>
      <c r="E14" s="17" t="s">
        <v>37</v>
      </c>
      <c r="F14" s="17" t="s">
        <v>38</v>
      </c>
      <c r="G14" s="21">
        <v>1648</v>
      </c>
    </row>
    <row r="15" spans="1:9" x14ac:dyDescent="0.25">
      <c r="B15" s="17" t="s">
        <v>40</v>
      </c>
      <c r="C15" s="17" t="s">
        <v>36</v>
      </c>
      <c r="D15" s="19">
        <v>41079</v>
      </c>
      <c r="E15" s="17" t="s">
        <v>39</v>
      </c>
      <c r="F15" s="17" t="s">
        <v>22</v>
      </c>
      <c r="G15" s="21">
        <v>540</v>
      </c>
    </row>
    <row r="16" spans="1:9" x14ac:dyDescent="0.25">
      <c r="B16" s="17" t="s">
        <v>14</v>
      </c>
      <c r="C16" s="17" t="s">
        <v>28</v>
      </c>
      <c r="D16" s="19">
        <v>40606</v>
      </c>
      <c r="E16" s="17" t="s">
        <v>41</v>
      </c>
      <c r="F16" s="17" t="s">
        <v>16</v>
      </c>
      <c r="G16" s="21">
        <v>276</v>
      </c>
    </row>
    <row r="17" spans="2:7" x14ac:dyDescent="0.25">
      <c r="B17" s="17" t="s">
        <v>11</v>
      </c>
      <c r="C17" s="17" t="s">
        <v>21</v>
      </c>
      <c r="D17" s="19">
        <v>40260</v>
      </c>
      <c r="E17" s="17" t="s">
        <v>32</v>
      </c>
      <c r="F17" s="17" t="s">
        <v>16</v>
      </c>
      <c r="G17" s="21">
        <v>1056</v>
      </c>
    </row>
    <row r="18" spans="2:7" x14ac:dyDescent="0.25">
      <c r="B18" s="17" t="s">
        <v>34</v>
      </c>
      <c r="C18" s="17" t="s">
        <v>28</v>
      </c>
      <c r="D18" s="19">
        <v>41635</v>
      </c>
      <c r="E18" s="17" t="s">
        <v>33</v>
      </c>
      <c r="F18" s="17" t="s">
        <v>16</v>
      </c>
      <c r="G18" s="21">
        <v>4648</v>
      </c>
    </row>
    <row r="19" spans="2:7" x14ac:dyDescent="0.25">
      <c r="B19" s="17" t="s">
        <v>14</v>
      </c>
      <c r="C19" s="17" t="s">
        <v>28</v>
      </c>
      <c r="D19" s="19">
        <v>40231</v>
      </c>
      <c r="E19" s="17" t="s">
        <v>41</v>
      </c>
      <c r="F19" s="17" t="s">
        <v>9</v>
      </c>
      <c r="G19" s="21">
        <v>390</v>
      </c>
    </row>
    <row r="20" spans="2:7" x14ac:dyDescent="0.25">
      <c r="B20" s="17" t="s">
        <v>11</v>
      </c>
      <c r="C20" s="17" t="s">
        <v>21</v>
      </c>
      <c r="D20" s="19">
        <v>41129</v>
      </c>
      <c r="E20" s="17" t="s">
        <v>20</v>
      </c>
      <c r="F20" s="17" t="s">
        <v>31</v>
      </c>
      <c r="G20" s="21">
        <v>408</v>
      </c>
    </row>
    <row r="21" spans="2:7" x14ac:dyDescent="0.25">
      <c r="B21" s="17" t="s">
        <v>14</v>
      </c>
      <c r="C21" s="17" t="s">
        <v>28</v>
      </c>
      <c r="D21" s="19">
        <v>41495</v>
      </c>
      <c r="E21" s="17" t="s">
        <v>27</v>
      </c>
      <c r="F21" s="17" t="s">
        <v>16</v>
      </c>
      <c r="G21" s="21">
        <v>2394</v>
      </c>
    </row>
    <row r="22" spans="2:7" x14ac:dyDescent="0.25">
      <c r="B22" s="17" t="s">
        <v>13</v>
      </c>
      <c r="C22" s="17" t="s">
        <v>36</v>
      </c>
      <c r="D22" s="19">
        <v>41465</v>
      </c>
      <c r="E22" s="17" t="s">
        <v>42</v>
      </c>
      <c r="F22" s="17" t="s">
        <v>8</v>
      </c>
      <c r="G22" s="21">
        <v>204</v>
      </c>
    </row>
    <row r="23" spans="2:7" x14ac:dyDescent="0.25">
      <c r="B23" s="17" t="s">
        <v>11</v>
      </c>
      <c r="C23" s="17" t="s">
        <v>21</v>
      </c>
      <c r="D23" s="19">
        <v>40368</v>
      </c>
      <c r="E23" s="17" t="s">
        <v>32</v>
      </c>
      <c r="F23" s="17" t="s">
        <v>38</v>
      </c>
      <c r="G23" s="21">
        <v>1404</v>
      </c>
    </row>
    <row r="24" spans="2:7" x14ac:dyDescent="0.25">
      <c r="B24" s="17" t="s">
        <v>40</v>
      </c>
      <c r="C24" s="17" t="s">
        <v>36</v>
      </c>
      <c r="D24" s="19">
        <v>41410</v>
      </c>
      <c r="E24" s="17" t="s">
        <v>44</v>
      </c>
      <c r="F24" s="17" t="s">
        <v>38</v>
      </c>
      <c r="G24" s="21">
        <v>180</v>
      </c>
    </row>
    <row r="25" spans="2:7" x14ac:dyDescent="0.25">
      <c r="B25" s="17" t="s">
        <v>14</v>
      </c>
      <c r="C25" s="17" t="s">
        <v>28</v>
      </c>
      <c r="D25" s="19">
        <v>40486</v>
      </c>
      <c r="E25" s="17" t="s">
        <v>41</v>
      </c>
      <c r="F25" s="17" t="s">
        <v>8</v>
      </c>
      <c r="G25" s="21">
        <v>552</v>
      </c>
    </row>
    <row r="26" spans="2:7" x14ac:dyDescent="0.25">
      <c r="B26" s="17" t="s">
        <v>12</v>
      </c>
      <c r="C26" s="17" t="s">
        <v>21</v>
      </c>
      <c r="D26" s="19">
        <v>40918</v>
      </c>
      <c r="E26" s="17" t="s">
        <v>23</v>
      </c>
      <c r="F26" s="17" t="s">
        <v>25</v>
      </c>
      <c r="G26" s="21">
        <v>17280</v>
      </c>
    </row>
    <row r="27" spans="2:7" x14ac:dyDescent="0.25">
      <c r="B27" s="17" t="s">
        <v>14</v>
      </c>
      <c r="C27" s="17" t="s">
        <v>28</v>
      </c>
      <c r="D27" s="19">
        <v>40965</v>
      </c>
      <c r="E27" s="17" t="s">
        <v>41</v>
      </c>
      <c r="F27" s="17" t="s">
        <v>8</v>
      </c>
      <c r="G27" s="21">
        <v>1092</v>
      </c>
    </row>
    <row r="28" spans="2:7" x14ac:dyDescent="0.25">
      <c r="B28" s="17" t="s">
        <v>14</v>
      </c>
      <c r="C28" s="17" t="s">
        <v>28</v>
      </c>
      <c r="D28" s="19">
        <v>40424</v>
      </c>
      <c r="E28" s="17" t="s">
        <v>41</v>
      </c>
      <c r="F28" s="17" t="s">
        <v>9</v>
      </c>
      <c r="G28" s="21">
        <v>224</v>
      </c>
    </row>
    <row r="29" spans="2:7" x14ac:dyDescent="0.25">
      <c r="B29" s="17" t="s">
        <v>12</v>
      </c>
      <c r="C29" s="17" t="s">
        <v>21</v>
      </c>
      <c r="D29" s="19">
        <v>41301</v>
      </c>
      <c r="E29" s="17" t="s">
        <v>23</v>
      </c>
      <c r="F29" s="17" t="s">
        <v>9</v>
      </c>
      <c r="G29" s="21">
        <v>720</v>
      </c>
    </row>
    <row r="30" spans="2:7" x14ac:dyDescent="0.25">
      <c r="B30" s="17" t="s">
        <v>11</v>
      </c>
      <c r="C30" s="17" t="s">
        <v>21</v>
      </c>
      <c r="D30" s="19">
        <v>41120</v>
      </c>
      <c r="E30" s="17" t="s">
        <v>20</v>
      </c>
      <c r="F30" s="17" t="s">
        <v>43</v>
      </c>
      <c r="G30" s="21">
        <v>996</v>
      </c>
    </row>
    <row r="31" spans="2:7" x14ac:dyDescent="0.25">
      <c r="B31" s="17" t="s">
        <v>40</v>
      </c>
      <c r="C31" s="17" t="s">
        <v>36</v>
      </c>
      <c r="D31" s="19">
        <v>40360</v>
      </c>
      <c r="E31" s="17" t="s">
        <v>44</v>
      </c>
      <c r="F31" s="17" t="s">
        <v>22</v>
      </c>
      <c r="G31" s="21">
        <v>66</v>
      </c>
    </row>
    <row r="32" spans="2:7" x14ac:dyDescent="0.25">
      <c r="B32" s="17" t="s">
        <v>19</v>
      </c>
      <c r="C32" s="17" t="s">
        <v>18</v>
      </c>
      <c r="D32" s="19">
        <v>41559</v>
      </c>
      <c r="E32" s="17" t="s">
        <v>26</v>
      </c>
      <c r="F32" s="17" t="s">
        <v>16</v>
      </c>
      <c r="G32" s="21">
        <v>176</v>
      </c>
    </row>
    <row r="33" spans="2:7" x14ac:dyDescent="0.25">
      <c r="B33" s="17" t="s">
        <v>40</v>
      </c>
      <c r="C33" s="17" t="s">
        <v>36</v>
      </c>
      <c r="D33" s="19">
        <v>40818</v>
      </c>
      <c r="E33" s="17" t="s">
        <v>44</v>
      </c>
      <c r="F33" s="17" t="s">
        <v>38</v>
      </c>
      <c r="G33" s="21">
        <v>2214</v>
      </c>
    </row>
    <row r="34" spans="2:7" x14ac:dyDescent="0.25">
      <c r="B34" s="17" t="s">
        <v>12</v>
      </c>
      <c r="C34" s="17" t="s">
        <v>21</v>
      </c>
      <c r="D34" s="19">
        <v>41043</v>
      </c>
      <c r="E34" s="17" t="s">
        <v>23</v>
      </c>
      <c r="F34" s="17" t="s">
        <v>22</v>
      </c>
      <c r="G34" s="21">
        <v>280</v>
      </c>
    </row>
    <row r="35" spans="2:7" x14ac:dyDescent="0.25">
      <c r="B35" s="17" t="s">
        <v>19</v>
      </c>
      <c r="C35" s="17" t="s">
        <v>18</v>
      </c>
      <c r="D35" s="19">
        <v>41567</v>
      </c>
      <c r="E35" s="17" t="s">
        <v>26</v>
      </c>
      <c r="F35" s="17" t="s">
        <v>43</v>
      </c>
      <c r="G35" s="21">
        <v>672</v>
      </c>
    </row>
    <row r="36" spans="2:7" x14ac:dyDescent="0.25">
      <c r="B36" s="17" t="s">
        <v>10</v>
      </c>
      <c r="C36" s="17" t="s">
        <v>18</v>
      </c>
      <c r="D36" s="19">
        <v>41415</v>
      </c>
      <c r="E36" s="17" t="s">
        <v>24</v>
      </c>
      <c r="F36" s="17" t="s">
        <v>22</v>
      </c>
      <c r="G36" s="21">
        <v>154</v>
      </c>
    </row>
    <row r="37" spans="2:7" x14ac:dyDescent="0.25">
      <c r="B37" s="17" t="s">
        <v>19</v>
      </c>
      <c r="C37" s="17" t="s">
        <v>18</v>
      </c>
      <c r="D37" s="19">
        <v>41091</v>
      </c>
      <c r="E37" s="17" t="s">
        <v>17</v>
      </c>
      <c r="F37" s="17" t="s">
        <v>8</v>
      </c>
      <c r="G37" s="21">
        <v>1312</v>
      </c>
    </row>
    <row r="38" spans="2:7" x14ac:dyDescent="0.25">
      <c r="B38" s="17" t="s">
        <v>11</v>
      </c>
      <c r="C38" s="17" t="s">
        <v>21</v>
      </c>
      <c r="D38" s="19">
        <v>40204</v>
      </c>
      <c r="E38" s="17" t="s">
        <v>32</v>
      </c>
      <c r="F38" s="17" t="s">
        <v>43</v>
      </c>
      <c r="G38" s="21">
        <v>237</v>
      </c>
    </row>
    <row r="39" spans="2:7" x14ac:dyDescent="0.25">
      <c r="B39" s="17" t="s">
        <v>34</v>
      </c>
      <c r="C39" s="17" t="s">
        <v>28</v>
      </c>
      <c r="D39" s="19">
        <v>41319</v>
      </c>
      <c r="E39" s="17" t="s">
        <v>33</v>
      </c>
      <c r="F39" s="17" t="s">
        <v>16</v>
      </c>
      <c r="G39" s="21">
        <v>6048</v>
      </c>
    </row>
    <row r="40" spans="2:7" x14ac:dyDescent="0.25">
      <c r="B40" s="17" t="s">
        <v>10</v>
      </c>
      <c r="C40" s="17" t="s">
        <v>18</v>
      </c>
      <c r="D40" s="19">
        <v>40282</v>
      </c>
      <c r="E40" s="17" t="s">
        <v>30</v>
      </c>
      <c r="F40" s="17" t="s">
        <v>31</v>
      </c>
      <c r="G40" s="21">
        <v>140</v>
      </c>
    </row>
    <row r="41" spans="2:7" x14ac:dyDescent="0.25">
      <c r="B41" s="17" t="s">
        <v>10</v>
      </c>
      <c r="C41" s="17" t="s">
        <v>18</v>
      </c>
      <c r="D41" s="19">
        <v>40523</v>
      </c>
      <c r="E41" s="17" t="s">
        <v>24</v>
      </c>
      <c r="F41" s="17" t="s">
        <v>38</v>
      </c>
      <c r="G41" s="21">
        <v>510</v>
      </c>
    </row>
    <row r="42" spans="2:7" x14ac:dyDescent="0.25">
      <c r="B42" s="17" t="s">
        <v>12</v>
      </c>
      <c r="C42" s="17" t="s">
        <v>21</v>
      </c>
      <c r="D42" s="19">
        <v>40590</v>
      </c>
      <c r="E42" s="17" t="s">
        <v>23</v>
      </c>
      <c r="F42" s="17" t="s">
        <v>25</v>
      </c>
      <c r="G42" s="21">
        <v>4848</v>
      </c>
    </row>
    <row r="43" spans="2:7" x14ac:dyDescent="0.25">
      <c r="B43" s="17" t="s">
        <v>12</v>
      </c>
      <c r="C43" s="17" t="s">
        <v>21</v>
      </c>
      <c r="D43" s="19">
        <v>40251</v>
      </c>
      <c r="E43" s="17" t="s">
        <v>29</v>
      </c>
      <c r="F43" s="17" t="s">
        <v>9</v>
      </c>
      <c r="G43" s="21">
        <v>1332</v>
      </c>
    </row>
    <row r="44" spans="2:7" x14ac:dyDescent="0.25">
      <c r="B44" s="17" t="s">
        <v>10</v>
      </c>
      <c r="C44" s="17" t="s">
        <v>18</v>
      </c>
      <c r="D44" s="19">
        <v>40241</v>
      </c>
      <c r="E44" s="17" t="s">
        <v>30</v>
      </c>
      <c r="F44" s="17" t="s">
        <v>43</v>
      </c>
      <c r="G44" s="21">
        <v>68</v>
      </c>
    </row>
    <row r="45" spans="2:7" x14ac:dyDescent="0.25">
      <c r="B45" s="17" t="s">
        <v>13</v>
      </c>
      <c r="C45" s="17" t="s">
        <v>36</v>
      </c>
      <c r="D45" s="19">
        <v>40249</v>
      </c>
      <c r="E45" s="17" t="s">
        <v>35</v>
      </c>
      <c r="F45" s="17" t="s">
        <v>8</v>
      </c>
      <c r="G45" s="21">
        <v>244</v>
      </c>
    </row>
    <row r="46" spans="2:7" x14ac:dyDescent="0.25">
      <c r="B46" s="17" t="s">
        <v>10</v>
      </c>
      <c r="C46" s="17" t="s">
        <v>18</v>
      </c>
      <c r="D46" s="19">
        <v>41438</v>
      </c>
      <c r="E46" s="17" t="s">
        <v>30</v>
      </c>
      <c r="F46" s="17" t="s">
        <v>9</v>
      </c>
      <c r="G46" s="21">
        <v>372</v>
      </c>
    </row>
    <row r="47" spans="2:7" x14ac:dyDescent="0.25">
      <c r="B47" s="17" t="s">
        <v>13</v>
      </c>
      <c r="C47" s="17" t="s">
        <v>36</v>
      </c>
      <c r="D47" s="19">
        <v>41354</v>
      </c>
      <c r="E47" s="17" t="s">
        <v>42</v>
      </c>
      <c r="F47" s="17" t="s">
        <v>16</v>
      </c>
      <c r="G47" s="21">
        <v>2475</v>
      </c>
    </row>
    <row r="48" spans="2:7" x14ac:dyDescent="0.25">
      <c r="B48" s="17" t="s">
        <v>34</v>
      </c>
      <c r="C48" s="17" t="s">
        <v>28</v>
      </c>
      <c r="D48" s="19">
        <v>40463</v>
      </c>
      <c r="E48" s="17" t="s">
        <v>37</v>
      </c>
      <c r="F48" s="17" t="s">
        <v>16</v>
      </c>
      <c r="G48" s="21">
        <v>320</v>
      </c>
    </row>
    <row r="49" spans="2:7" x14ac:dyDescent="0.25">
      <c r="B49" s="17" t="s">
        <v>11</v>
      </c>
      <c r="C49" s="17" t="s">
        <v>21</v>
      </c>
      <c r="D49" s="19">
        <v>41251</v>
      </c>
      <c r="E49" s="17" t="s">
        <v>32</v>
      </c>
      <c r="F49" s="17" t="s">
        <v>8</v>
      </c>
      <c r="G49" s="21">
        <v>414</v>
      </c>
    </row>
    <row r="50" spans="2:7" x14ac:dyDescent="0.25">
      <c r="B50" s="17" t="s">
        <v>12</v>
      </c>
      <c r="C50" s="17" t="s">
        <v>21</v>
      </c>
      <c r="D50" s="19">
        <v>41310</v>
      </c>
      <c r="E50" s="17" t="s">
        <v>23</v>
      </c>
      <c r="F50" s="17" t="s">
        <v>16</v>
      </c>
      <c r="G50" s="21">
        <v>5600</v>
      </c>
    </row>
    <row r="51" spans="2:7" x14ac:dyDescent="0.25">
      <c r="B51" s="17" t="s">
        <v>12</v>
      </c>
      <c r="C51" s="17" t="s">
        <v>21</v>
      </c>
      <c r="D51" s="19">
        <v>41522</v>
      </c>
      <c r="E51" s="17" t="s">
        <v>23</v>
      </c>
      <c r="F51" s="17" t="s">
        <v>43</v>
      </c>
      <c r="G51" s="21">
        <v>816</v>
      </c>
    </row>
    <row r="52" spans="2:7" x14ac:dyDescent="0.25">
      <c r="B52" s="17" t="s">
        <v>34</v>
      </c>
      <c r="C52" s="17" t="s">
        <v>28</v>
      </c>
      <c r="D52" s="19">
        <v>41074</v>
      </c>
      <c r="E52" s="17" t="s">
        <v>33</v>
      </c>
      <c r="F52" s="17" t="s">
        <v>22</v>
      </c>
      <c r="G52" s="21">
        <v>495</v>
      </c>
    </row>
    <row r="53" spans="2:7" x14ac:dyDescent="0.25">
      <c r="B53" s="17" t="s">
        <v>11</v>
      </c>
      <c r="C53" s="17" t="s">
        <v>21</v>
      </c>
      <c r="D53" s="19">
        <v>40565</v>
      </c>
      <c r="E53" s="17" t="s">
        <v>32</v>
      </c>
      <c r="F53" s="17" t="s">
        <v>25</v>
      </c>
      <c r="G53" s="21">
        <v>9180</v>
      </c>
    </row>
    <row r="54" spans="2:7" x14ac:dyDescent="0.25">
      <c r="B54" s="17" t="s">
        <v>11</v>
      </c>
      <c r="C54" s="17" t="s">
        <v>21</v>
      </c>
      <c r="D54" s="19">
        <v>40769</v>
      </c>
      <c r="E54" s="17" t="s">
        <v>20</v>
      </c>
      <c r="F54" s="17" t="s">
        <v>22</v>
      </c>
      <c r="G54" s="21">
        <v>945</v>
      </c>
    </row>
    <row r="55" spans="2:7" x14ac:dyDescent="0.25">
      <c r="B55" s="17" t="s">
        <v>19</v>
      </c>
      <c r="C55" s="17" t="s">
        <v>18</v>
      </c>
      <c r="D55" s="19">
        <v>41056</v>
      </c>
      <c r="E55" s="17" t="s">
        <v>26</v>
      </c>
      <c r="F55" s="17" t="s">
        <v>22</v>
      </c>
      <c r="G55" s="21">
        <v>672</v>
      </c>
    </row>
    <row r="56" spans="2:7" x14ac:dyDescent="0.25">
      <c r="B56" s="17" t="s">
        <v>13</v>
      </c>
      <c r="C56" s="17" t="s">
        <v>36</v>
      </c>
      <c r="D56" s="19">
        <v>40699</v>
      </c>
      <c r="E56" s="17" t="s">
        <v>35</v>
      </c>
      <c r="F56" s="17" t="s">
        <v>43</v>
      </c>
      <c r="G56" s="21">
        <v>459</v>
      </c>
    </row>
    <row r="57" spans="2:7" x14ac:dyDescent="0.25">
      <c r="B57" s="17" t="s">
        <v>11</v>
      </c>
      <c r="C57" s="17" t="s">
        <v>21</v>
      </c>
      <c r="D57" s="19">
        <v>41303</v>
      </c>
      <c r="E57" s="17" t="s">
        <v>20</v>
      </c>
      <c r="F57" s="17" t="s">
        <v>16</v>
      </c>
      <c r="G57" s="21">
        <v>1896</v>
      </c>
    </row>
    <row r="58" spans="2:7" x14ac:dyDescent="0.25">
      <c r="B58" s="17" t="s">
        <v>19</v>
      </c>
      <c r="C58" s="17" t="s">
        <v>18</v>
      </c>
      <c r="D58" s="19">
        <v>41470</v>
      </c>
      <c r="E58" s="17" t="s">
        <v>17</v>
      </c>
      <c r="F58" s="17" t="s">
        <v>43</v>
      </c>
      <c r="G58" s="21">
        <v>192</v>
      </c>
    </row>
    <row r="59" spans="2:7" x14ac:dyDescent="0.25">
      <c r="B59" s="17" t="s">
        <v>19</v>
      </c>
      <c r="C59" s="17" t="s">
        <v>18</v>
      </c>
      <c r="D59" s="19">
        <v>41568</v>
      </c>
      <c r="E59" s="17" t="s">
        <v>17</v>
      </c>
      <c r="F59" s="17" t="s">
        <v>8</v>
      </c>
      <c r="G59" s="21">
        <v>738</v>
      </c>
    </row>
    <row r="60" spans="2:7" x14ac:dyDescent="0.25">
      <c r="B60" s="17" t="s">
        <v>34</v>
      </c>
      <c r="C60" s="17" t="s">
        <v>28</v>
      </c>
      <c r="D60" s="19">
        <v>40496</v>
      </c>
      <c r="E60" s="17" t="s">
        <v>33</v>
      </c>
      <c r="F60" s="17" t="s">
        <v>22</v>
      </c>
      <c r="G60" s="21">
        <v>80</v>
      </c>
    </row>
    <row r="61" spans="2:7" x14ac:dyDescent="0.25">
      <c r="B61" s="17" t="s">
        <v>34</v>
      </c>
      <c r="C61" s="17" t="s">
        <v>28</v>
      </c>
      <c r="D61" s="19">
        <v>41150</v>
      </c>
      <c r="E61" s="17" t="s">
        <v>37</v>
      </c>
      <c r="F61" s="17" t="s">
        <v>8</v>
      </c>
      <c r="G61" s="21">
        <v>1566</v>
      </c>
    </row>
    <row r="62" spans="2:7" x14ac:dyDescent="0.25">
      <c r="B62" s="17" t="s">
        <v>10</v>
      </c>
      <c r="C62" s="17" t="s">
        <v>18</v>
      </c>
      <c r="D62" s="19">
        <v>40330</v>
      </c>
      <c r="E62" s="17" t="s">
        <v>30</v>
      </c>
      <c r="F62" s="17" t="s">
        <v>8</v>
      </c>
      <c r="G62" s="21">
        <v>62</v>
      </c>
    </row>
    <row r="63" spans="2:7" x14ac:dyDescent="0.25">
      <c r="B63" s="17" t="s">
        <v>13</v>
      </c>
      <c r="C63" s="17" t="s">
        <v>36</v>
      </c>
      <c r="D63" s="19">
        <v>41617</v>
      </c>
      <c r="E63" s="17" t="s">
        <v>42</v>
      </c>
      <c r="F63" s="17" t="s">
        <v>22</v>
      </c>
      <c r="G63" s="21">
        <v>87</v>
      </c>
    </row>
    <row r="64" spans="2:7" x14ac:dyDescent="0.25">
      <c r="B64" s="17" t="s">
        <v>19</v>
      </c>
      <c r="C64" s="17" t="s">
        <v>18</v>
      </c>
      <c r="D64" s="19">
        <v>41457</v>
      </c>
      <c r="E64" s="17" t="s">
        <v>26</v>
      </c>
      <c r="F64" s="17" t="s">
        <v>38</v>
      </c>
      <c r="G64" s="21">
        <v>1746</v>
      </c>
    </row>
    <row r="65" spans="2:7" x14ac:dyDescent="0.25">
      <c r="B65" s="17" t="s">
        <v>40</v>
      </c>
      <c r="C65" s="17" t="s">
        <v>36</v>
      </c>
      <c r="D65" s="19">
        <v>40889</v>
      </c>
      <c r="E65" s="17" t="s">
        <v>39</v>
      </c>
      <c r="F65" s="17" t="s">
        <v>31</v>
      </c>
      <c r="G65" s="21">
        <v>696</v>
      </c>
    </row>
    <row r="66" spans="2:7" x14ac:dyDescent="0.25">
      <c r="B66" s="17" t="s">
        <v>11</v>
      </c>
      <c r="C66" s="17" t="s">
        <v>21</v>
      </c>
      <c r="D66" s="19">
        <v>41052</v>
      </c>
      <c r="E66" s="17" t="s">
        <v>32</v>
      </c>
      <c r="F66" s="17" t="s">
        <v>9</v>
      </c>
      <c r="G66" s="21">
        <v>504</v>
      </c>
    </row>
    <row r="67" spans="2:7" x14ac:dyDescent="0.25">
      <c r="B67" s="17" t="s">
        <v>10</v>
      </c>
      <c r="C67" s="17" t="s">
        <v>18</v>
      </c>
      <c r="D67" s="19">
        <v>40195</v>
      </c>
      <c r="E67" s="17" t="s">
        <v>24</v>
      </c>
      <c r="F67" s="17" t="s">
        <v>22</v>
      </c>
      <c r="G67" s="21">
        <v>272</v>
      </c>
    </row>
    <row r="68" spans="2:7" x14ac:dyDescent="0.25">
      <c r="B68" s="17" t="s">
        <v>13</v>
      </c>
      <c r="C68" s="17" t="s">
        <v>36</v>
      </c>
      <c r="D68" s="19">
        <v>41487</v>
      </c>
      <c r="E68" s="17" t="s">
        <v>35</v>
      </c>
      <c r="F68" s="17" t="s">
        <v>8</v>
      </c>
      <c r="G68" s="21">
        <v>672</v>
      </c>
    </row>
    <row r="69" spans="2:7" x14ac:dyDescent="0.25">
      <c r="B69" s="17" t="s">
        <v>14</v>
      </c>
      <c r="C69" s="17" t="s">
        <v>28</v>
      </c>
      <c r="D69" s="19">
        <v>40661</v>
      </c>
      <c r="E69" s="17" t="s">
        <v>27</v>
      </c>
      <c r="F69" s="17" t="s">
        <v>22</v>
      </c>
      <c r="G69" s="21">
        <v>888</v>
      </c>
    </row>
    <row r="70" spans="2:7" x14ac:dyDescent="0.25">
      <c r="B70" s="17" t="s">
        <v>10</v>
      </c>
      <c r="C70" s="17" t="s">
        <v>18</v>
      </c>
      <c r="D70" s="19">
        <v>40215</v>
      </c>
      <c r="E70" s="17" t="s">
        <v>30</v>
      </c>
      <c r="F70" s="17" t="s">
        <v>43</v>
      </c>
      <c r="G70" s="21">
        <v>768</v>
      </c>
    </row>
    <row r="71" spans="2:7" x14ac:dyDescent="0.25">
      <c r="B71" s="17" t="s">
        <v>12</v>
      </c>
      <c r="C71" s="17" t="s">
        <v>21</v>
      </c>
      <c r="D71" s="19">
        <v>40833</v>
      </c>
      <c r="E71" s="17" t="s">
        <v>29</v>
      </c>
      <c r="F71" s="17" t="s">
        <v>25</v>
      </c>
      <c r="G71" s="21">
        <v>22016</v>
      </c>
    </row>
    <row r="72" spans="2:7" x14ac:dyDescent="0.25">
      <c r="B72" s="17" t="s">
        <v>34</v>
      </c>
      <c r="C72" s="17" t="s">
        <v>28</v>
      </c>
      <c r="D72" s="19">
        <v>40669</v>
      </c>
      <c r="E72" s="17" t="s">
        <v>37</v>
      </c>
      <c r="F72" s="17" t="s">
        <v>43</v>
      </c>
      <c r="G72" s="21">
        <v>480</v>
      </c>
    </row>
    <row r="73" spans="2:7" x14ac:dyDescent="0.25">
      <c r="B73" s="17" t="s">
        <v>40</v>
      </c>
      <c r="C73" s="17" t="s">
        <v>36</v>
      </c>
      <c r="D73" s="19">
        <v>41245</v>
      </c>
      <c r="E73" s="17" t="s">
        <v>44</v>
      </c>
      <c r="F73" s="17" t="s">
        <v>8</v>
      </c>
      <c r="G73" s="21">
        <v>840</v>
      </c>
    </row>
    <row r="74" spans="2:7" x14ac:dyDescent="0.25">
      <c r="B74" s="17" t="s">
        <v>12</v>
      </c>
      <c r="C74" s="17" t="s">
        <v>21</v>
      </c>
      <c r="D74" s="19">
        <v>40636</v>
      </c>
      <c r="E74" s="17" t="s">
        <v>23</v>
      </c>
      <c r="F74" s="17" t="s">
        <v>43</v>
      </c>
      <c r="G74" s="21">
        <v>2720</v>
      </c>
    </row>
    <row r="75" spans="2:7" x14ac:dyDescent="0.25">
      <c r="B75" s="17" t="s">
        <v>12</v>
      </c>
      <c r="C75" s="17" t="s">
        <v>21</v>
      </c>
      <c r="D75" s="19">
        <v>40316</v>
      </c>
      <c r="E75" s="17" t="s">
        <v>29</v>
      </c>
      <c r="F75" s="17" t="s">
        <v>9</v>
      </c>
      <c r="G75" s="21">
        <v>1152</v>
      </c>
    </row>
    <row r="76" spans="2:7" x14ac:dyDescent="0.25">
      <c r="B76" s="17" t="s">
        <v>10</v>
      </c>
      <c r="C76" s="17" t="s">
        <v>18</v>
      </c>
      <c r="D76" s="19">
        <v>40572</v>
      </c>
      <c r="E76" s="17" t="s">
        <v>30</v>
      </c>
      <c r="F76" s="17" t="s">
        <v>9</v>
      </c>
      <c r="G76" s="21">
        <v>644</v>
      </c>
    </row>
    <row r="77" spans="2:7" x14ac:dyDescent="0.25">
      <c r="B77" s="17" t="s">
        <v>13</v>
      </c>
      <c r="C77" s="17" t="s">
        <v>36</v>
      </c>
      <c r="D77" s="19">
        <v>41556</v>
      </c>
      <c r="E77" s="17" t="s">
        <v>42</v>
      </c>
      <c r="F77" s="17" t="s">
        <v>31</v>
      </c>
      <c r="G77" s="21">
        <v>162</v>
      </c>
    </row>
    <row r="78" spans="2:7" x14ac:dyDescent="0.25">
      <c r="B78" s="17" t="s">
        <v>10</v>
      </c>
      <c r="C78" s="17" t="s">
        <v>18</v>
      </c>
      <c r="D78" s="19">
        <v>40682</v>
      </c>
      <c r="E78" s="17" t="s">
        <v>30</v>
      </c>
      <c r="F78" s="17" t="s">
        <v>25</v>
      </c>
      <c r="G78" s="21">
        <v>6840</v>
      </c>
    </row>
    <row r="79" spans="2:7" x14ac:dyDescent="0.25">
      <c r="B79" s="17" t="s">
        <v>14</v>
      </c>
      <c r="C79" s="17" t="s">
        <v>28</v>
      </c>
      <c r="D79" s="19">
        <v>40777</v>
      </c>
      <c r="E79" s="17" t="s">
        <v>41</v>
      </c>
      <c r="F79" s="17" t="s">
        <v>16</v>
      </c>
      <c r="G79" s="21">
        <v>606</v>
      </c>
    </row>
    <row r="80" spans="2:7" x14ac:dyDescent="0.25">
      <c r="B80" s="17" t="s">
        <v>40</v>
      </c>
      <c r="C80" s="17" t="s">
        <v>36</v>
      </c>
      <c r="D80" s="19">
        <v>41047</v>
      </c>
      <c r="E80" s="17" t="s">
        <v>39</v>
      </c>
      <c r="F80" s="17" t="s">
        <v>22</v>
      </c>
      <c r="G80" s="21">
        <v>216</v>
      </c>
    </row>
    <row r="81" spans="2:7" x14ac:dyDescent="0.25">
      <c r="B81" s="17" t="s">
        <v>19</v>
      </c>
      <c r="C81" s="17" t="s">
        <v>18</v>
      </c>
      <c r="D81" s="19">
        <v>40743</v>
      </c>
      <c r="E81" s="17" t="s">
        <v>17</v>
      </c>
      <c r="F81" s="17" t="s">
        <v>25</v>
      </c>
      <c r="G81" s="21">
        <v>16528</v>
      </c>
    </row>
    <row r="82" spans="2:7" x14ac:dyDescent="0.25">
      <c r="B82" s="17" t="s">
        <v>40</v>
      </c>
      <c r="C82" s="17" t="s">
        <v>36</v>
      </c>
      <c r="D82" s="19">
        <v>40306</v>
      </c>
      <c r="E82" s="17" t="s">
        <v>39</v>
      </c>
      <c r="F82" s="17" t="s">
        <v>38</v>
      </c>
      <c r="G82" s="21">
        <v>924</v>
      </c>
    </row>
    <row r="83" spans="2:7" x14ac:dyDescent="0.25">
      <c r="B83" s="17" t="s">
        <v>11</v>
      </c>
      <c r="C83" s="17" t="s">
        <v>21</v>
      </c>
      <c r="D83" s="19">
        <v>40775</v>
      </c>
      <c r="E83" s="17" t="s">
        <v>32</v>
      </c>
      <c r="F83" s="17" t="s">
        <v>31</v>
      </c>
      <c r="G83" s="21">
        <v>84</v>
      </c>
    </row>
    <row r="84" spans="2:7" x14ac:dyDescent="0.25">
      <c r="B84" s="17" t="s">
        <v>13</v>
      </c>
      <c r="C84" s="17" t="s">
        <v>36</v>
      </c>
      <c r="D84" s="19">
        <v>41161</v>
      </c>
      <c r="E84" s="17" t="s">
        <v>35</v>
      </c>
      <c r="F84" s="17" t="s">
        <v>25</v>
      </c>
      <c r="G84" s="21">
        <v>1316</v>
      </c>
    </row>
    <row r="85" spans="2:7" x14ac:dyDescent="0.25">
      <c r="B85" s="17" t="s">
        <v>14</v>
      </c>
      <c r="C85" s="17" t="s">
        <v>28</v>
      </c>
      <c r="D85" s="19">
        <v>41320</v>
      </c>
      <c r="E85" s="17" t="s">
        <v>27</v>
      </c>
      <c r="F85" s="17" t="s">
        <v>16</v>
      </c>
      <c r="G85" s="21">
        <v>675</v>
      </c>
    </row>
    <row r="86" spans="2:7" x14ac:dyDescent="0.25">
      <c r="B86" s="17" t="s">
        <v>13</v>
      </c>
      <c r="C86" s="17" t="s">
        <v>36</v>
      </c>
      <c r="D86" s="19">
        <v>41131</v>
      </c>
      <c r="E86" s="17" t="s">
        <v>35</v>
      </c>
      <c r="F86" s="17" t="s">
        <v>31</v>
      </c>
      <c r="G86" s="21">
        <v>406</v>
      </c>
    </row>
    <row r="87" spans="2:7" x14ac:dyDescent="0.25">
      <c r="B87" s="17" t="s">
        <v>34</v>
      </c>
      <c r="C87" s="17" t="s">
        <v>28</v>
      </c>
      <c r="D87" s="19">
        <v>40850</v>
      </c>
      <c r="E87" s="17" t="s">
        <v>37</v>
      </c>
      <c r="F87" s="17" t="s">
        <v>25</v>
      </c>
      <c r="G87" s="21">
        <v>736</v>
      </c>
    </row>
    <row r="88" spans="2:7" x14ac:dyDescent="0.25">
      <c r="B88" s="17" t="s">
        <v>12</v>
      </c>
      <c r="C88" s="17" t="s">
        <v>21</v>
      </c>
      <c r="D88" s="19">
        <v>40225</v>
      </c>
      <c r="E88" s="17" t="s">
        <v>29</v>
      </c>
      <c r="F88" s="17" t="s">
        <v>31</v>
      </c>
      <c r="G88" s="21">
        <v>186</v>
      </c>
    </row>
    <row r="89" spans="2:7" x14ac:dyDescent="0.25">
      <c r="B89" s="17" t="s">
        <v>34</v>
      </c>
      <c r="C89" s="17" t="s">
        <v>28</v>
      </c>
      <c r="D89" s="19">
        <v>41089</v>
      </c>
      <c r="E89" s="17" t="s">
        <v>33</v>
      </c>
      <c r="F89" s="17" t="s">
        <v>25</v>
      </c>
      <c r="G89" s="21">
        <v>19683</v>
      </c>
    </row>
    <row r="90" spans="2:7" x14ac:dyDescent="0.25">
      <c r="B90" s="17" t="s">
        <v>13</v>
      </c>
      <c r="C90" s="17" t="s">
        <v>36</v>
      </c>
      <c r="D90" s="19">
        <v>40989</v>
      </c>
      <c r="E90" s="17" t="s">
        <v>35</v>
      </c>
      <c r="F90" s="17" t="s">
        <v>22</v>
      </c>
      <c r="G90" s="21">
        <v>306</v>
      </c>
    </row>
    <row r="91" spans="2:7" x14ac:dyDescent="0.25">
      <c r="B91" s="17" t="s">
        <v>10</v>
      </c>
      <c r="C91" s="17" t="s">
        <v>18</v>
      </c>
      <c r="D91" s="19">
        <v>40214</v>
      </c>
      <c r="E91" s="17" t="s">
        <v>30</v>
      </c>
      <c r="F91" s="17" t="s">
        <v>25</v>
      </c>
      <c r="G91" s="21">
        <v>3176</v>
      </c>
    </row>
    <row r="92" spans="2:7" x14ac:dyDescent="0.25">
      <c r="B92" s="17" t="s">
        <v>11</v>
      </c>
      <c r="C92" s="17" t="s">
        <v>21</v>
      </c>
      <c r="D92" s="19">
        <v>41319</v>
      </c>
      <c r="E92" s="17" t="s">
        <v>32</v>
      </c>
      <c r="F92" s="17" t="s">
        <v>22</v>
      </c>
      <c r="G92" s="21">
        <v>576</v>
      </c>
    </row>
    <row r="93" spans="2:7" x14ac:dyDescent="0.25">
      <c r="B93" s="17" t="s">
        <v>34</v>
      </c>
      <c r="C93" s="17" t="s">
        <v>28</v>
      </c>
      <c r="D93" s="19">
        <v>40761</v>
      </c>
      <c r="E93" s="17" t="s">
        <v>33</v>
      </c>
      <c r="F93" s="17" t="s">
        <v>22</v>
      </c>
      <c r="G93" s="21">
        <v>360</v>
      </c>
    </row>
    <row r="94" spans="2:7" x14ac:dyDescent="0.25">
      <c r="B94" s="17" t="s">
        <v>19</v>
      </c>
      <c r="C94" s="17" t="s">
        <v>18</v>
      </c>
      <c r="D94" s="19">
        <v>40743</v>
      </c>
      <c r="E94" s="17" t="s">
        <v>17</v>
      </c>
      <c r="F94" s="17" t="s">
        <v>25</v>
      </c>
      <c r="G94" s="21">
        <v>19089</v>
      </c>
    </row>
    <row r="95" spans="2:7" x14ac:dyDescent="0.25">
      <c r="B95" s="17" t="s">
        <v>11</v>
      </c>
      <c r="C95" s="17" t="s">
        <v>21</v>
      </c>
      <c r="D95" s="19">
        <v>41389</v>
      </c>
      <c r="E95" s="17" t="s">
        <v>32</v>
      </c>
      <c r="F95" s="17" t="s">
        <v>31</v>
      </c>
      <c r="G95" s="21">
        <v>1008</v>
      </c>
    </row>
    <row r="96" spans="2:7" x14ac:dyDescent="0.25">
      <c r="B96" s="17" t="s">
        <v>10</v>
      </c>
      <c r="C96" s="17" t="s">
        <v>18</v>
      </c>
      <c r="D96" s="19">
        <v>40192</v>
      </c>
      <c r="E96" s="17" t="s">
        <v>30</v>
      </c>
      <c r="F96" s="17" t="s">
        <v>8</v>
      </c>
      <c r="G96" s="21">
        <v>264</v>
      </c>
    </row>
    <row r="97" spans="2:7" x14ac:dyDescent="0.25">
      <c r="B97" s="17" t="s">
        <v>12</v>
      </c>
      <c r="C97" s="17" t="s">
        <v>21</v>
      </c>
      <c r="D97" s="19">
        <v>40970</v>
      </c>
      <c r="E97" s="17" t="s">
        <v>29</v>
      </c>
      <c r="F97" s="17" t="s">
        <v>8</v>
      </c>
      <c r="G97" s="21">
        <v>736</v>
      </c>
    </row>
    <row r="98" spans="2:7" x14ac:dyDescent="0.25">
      <c r="B98" s="17" t="s">
        <v>14</v>
      </c>
      <c r="C98" s="17" t="s">
        <v>28</v>
      </c>
      <c r="D98" s="19">
        <v>40354</v>
      </c>
      <c r="E98" s="17" t="s">
        <v>27</v>
      </c>
      <c r="F98" s="17" t="s">
        <v>16</v>
      </c>
      <c r="G98" s="21">
        <v>520</v>
      </c>
    </row>
    <row r="99" spans="2:7" x14ac:dyDescent="0.25">
      <c r="B99" s="17" t="s">
        <v>14</v>
      </c>
      <c r="C99" s="17" t="s">
        <v>28</v>
      </c>
      <c r="D99" s="19">
        <v>41326</v>
      </c>
      <c r="E99" s="17" t="s">
        <v>27</v>
      </c>
      <c r="F99" s="17" t="s">
        <v>25</v>
      </c>
      <c r="G99" s="21">
        <v>8688</v>
      </c>
    </row>
    <row r="100" spans="2:7" x14ac:dyDescent="0.25">
      <c r="B100" s="17" t="s">
        <v>19</v>
      </c>
      <c r="C100" s="17" t="s">
        <v>18</v>
      </c>
      <c r="D100" s="19">
        <v>40796</v>
      </c>
      <c r="E100" s="17" t="s">
        <v>26</v>
      </c>
      <c r="F100" s="17" t="s">
        <v>25</v>
      </c>
      <c r="G100" s="21">
        <v>2094</v>
      </c>
    </row>
    <row r="101" spans="2:7" x14ac:dyDescent="0.25">
      <c r="B101" s="17" t="s">
        <v>10</v>
      </c>
      <c r="C101" s="17" t="s">
        <v>18</v>
      </c>
      <c r="D101" s="19">
        <v>40573</v>
      </c>
      <c r="E101" s="17" t="s">
        <v>24</v>
      </c>
      <c r="F101" s="17" t="s">
        <v>22</v>
      </c>
      <c r="G101" s="21">
        <v>72</v>
      </c>
    </row>
    <row r="102" spans="2:7" x14ac:dyDescent="0.25">
      <c r="B102" s="17" t="s">
        <v>12</v>
      </c>
      <c r="C102" s="17" t="s">
        <v>21</v>
      </c>
      <c r="D102" s="19">
        <v>40514</v>
      </c>
      <c r="E102" s="17" t="s">
        <v>23</v>
      </c>
      <c r="F102" s="17" t="s">
        <v>16</v>
      </c>
      <c r="G102" s="21">
        <v>558</v>
      </c>
    </row>
    <row r="103" spans="2:7" x14ac:dyDescent="0.25">
      <c r="B103" s="17" t="s">
        <v>11</v>
      </c>
      <c r="C103" s="17" t="s">
        <v>21</v>
      </c>
      <c r="D103" s="19">
        <v>40579</v>
      </c>
      <c r="E103" s="17" t="s">
        <v>20</v>
      </c>
      <c r="F103" s="17" t="s">
        <v>22</v>
      </c>
      <c r="G103" s="21">
        <v>624</v>
      </c>
    </row>
    <row r="104" spans="2:7" x14ac:dyDescent="0.25">
      <c r="B104" s="17" t="s">
        <v>11</v>
      </c>
      <c r="C104" s="17" t="s">
        <v>21</v>
      </c>
      <c r="D104" s="19">
        <v>40468</v>
      </c>
      <c r="E104" s="17" t="s">
        <v>20</v>
      </c>
      <c r="F104" s="17" t="s">
        <v>8</v>
      </c>
      <c r="G104" s="21">
        <v>522</v>
      </c>
    </row>
    <row r="105" spans="2:7" x14ac:dyDescent="0.25">
      <c r="B105" s="17" t="s">
        <v>19</v>
      </c>
      <c r="C105" s="17" t="s">
        <v>18</v>
      </c>
      <c r="D105" s="19">
        <v>41507</v>
      </c>
      <c r="E105" s="17" t="s">
        <v>17</v>
      </c>
      <c r="F105" s="17" t="s">
        <v>16</v>
      </c>
      <c r="G105" s="21">
        <v>3108</v>
      </c>
    </row>
    <row r="106" spans="2:7" x14ac:dyDescent="0.25">
      <c r="B106" s="31" t="s">
        <v>71</v>
      </c>
      <c r="C106" s="31"/>
      <c r="D106" s="31"/>
      <c r="E106" s="31"/>
      <c r="F106" s="31"/>
      <c r="G106" s="29">
        <f>SUBTOTAL(109,tblÜberschriften[Umsatz])</f>
        <v>217926</v>
      </c>
    </row>
  </sheetData>
  <pageMargins left="0.7" right="0.7" top="0.78740157499999996" bottom="0.78740157499999996" header="0.3" footer="0.3"/>
  <pageSetup paperSize="9" orientation="portrait" horizontalDpi="4294967295" verticalDpi="4294967295"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6"/>
  <sheetViews>
    <sheetView showGridLines="0" zoomScaleNormal="100" workbookViewId="0"/>
  </sheetViews>
  <sheetFormatPr baseColWidth="10" defaultRowHeight="15" x14ac:dyDescent="0.25"/>
  <cols>
    <col min="1" max="1" width="8.5703125" customWidth="1"/>
    <col min="2" max="2" width="11.42578125" customWidth="1"/>
    <col min="3" max="3" width="13.42578125" customWidth="1"/>
    <col min="4" max="4" width="17.85546875" customWidth="1"/>
    <col min="5" max="5" width="9" customWidth="1"/>
    <col min="6" max="6" width="10.85546875" customWidth="1"/>
    <col min="7" max="7" width="11.140625" customWidth="1"/>
    <col min="8" max="8" width="5.7109375" customWidth="1"/>
    <col min="9" max="9" width="22" customWidth="1"/>
    <col min="10" max="10" width="20.5703125" bestFit="1" customWidth="1"/>
  </cols>
  <sheetData>
    <row r="1" spans="1:11" ht="45" customHeight="1" x14ac:dyDescent="0.7">
      <c r="A1" s="4"/>
      <c r="B1" s="14" t="s">
        <v>73</v>
      </c>
    </row>
    <row r="2" spans="1:11" x14ac:dyDescent="0.25">
      <c r="B2" t="s">
        <v>84</v>
      </c>
    </row>
    <row r="5" spans="1:11" x14ac:dyDescent="0.25">
      <c r="B5" s="20" t="s">
        <v>49</v>
      </c>
      <c r="C5" s="20" t="s">
        <v>48</v>
      </c>
      <c r="D5" s="20" t="s">
        <v>47</v>
      </c>
      <c r="E5" s="20" t="s">
        <v>46</v>
      </c>
      <c r="F5" s="20" t="s">
        <v>45</v>
      </c>
      <c r="G5" s="20" t="s">
        <v>15</v>
      </c>
      <c r="I5" s="46" t="s">
        <v>83</v>
      </c>
      <c r="J5" s="46"/>
    </row>
    <row r="6" spans="1:11" x14ac:dyDescent="0.25">
      <c r="B6" s="19">
        <v>40554</v>
      </c>
      <c r="C6" s="17" t="s">
        <v>37</v>
      </c>
      <c r="D6" s="17" t="s">
        <v>22</v>
      </c>
      <c r="E6" s="21">
        <v>13</v>
      </c>
      <c r="F6" s="18">
        <v>2</v>
      </c>
      <c r="G6" s="23">
        <f>tblVerkauf[[#This Row],[Menge]]*tblVerkauf[[#This Row],[Preis]]</f>
        <v>26</v>
      </c>
    </row>
    <row r="7" spans="1:11" x14ac:dyDescent="0.25">
      <c r="B7" s="19">
        <v>40705</v>
      </c>
      <c r="C7" s="17" t="s">
        <v>32</v>
      </c>
      <c r="D7" s="17" t="s">
        <v>9</v>
      </c>
      <c r="E7" s="21">
        <v>78</v>
      </c>
      <c r="F7" s="18">
        <v>9</v>
      </c>
      <c r="G7" s="23">
        <f>tblVerkauf[[#This Row],[Menge]]*tblVerkauf[[#This Row],[Preis]]</f>
        <v>702</v>
      </c>
      <c r="I7" s="47" t="s">
        <v>82</v>
      </c>
      <c r="J7" s="32">
        <f>tblVerkauf[[#This Row],[Umsatz]]</f>
        <v>702</v>
      </c>
      <c r="K7" t="s">
        <v>85</v>
      </c>
    </row>
    <row r="8" spans="1:11" x14ac:dyDescent="0.25">
      <c r="B8" s="19">
        <v>40613</v>
      </c>
      <c r="C8" s="17" t="s">
        <v>24</v>
      </c>
      <c r="D8" s="17" t="s">
        <v>8</v>
      </c>
      <c r="E8" s="21">
        <v>31</v>
      </c>
      <c r="F8" s="18">
        <v>10</v>
      </c>
      <c r="G8" s="23">
        <f>tblVerkauf[[#This Row],[Menge]]*tblVerkauf[[#This Row],[Preis]]</f>
        <v>310</v>
      </c>
    </row>
    <row r="9" spans="1:11" x14ac:dyDescent="0.25">
      <c r="B9" s="19">
        <v>41010</v>
      </c>
      <c r="C9" s="17" t="s">
        <v>24</v>
      </c>
      <c r="D9" s="17" t="s">
        <v>9</v>
      </c>
      <c r="E9" s="21">
        <v>38</v>
      </c>
      <c r="F9" s="18">
        <v>21</v>
      </c>
      <c r="G9" s="23">
        <f>tblVerkauf[[#This Row],[Menge]]*tblVerkauf[[#This Row],[Preis]]</f>
        <v>798</v>
      </c>
      <c r="I9" s="47" t="s">
        <v>81</v>
      </c>
      <c r="J9" s="32">
        <f>SUM(tblVerkauf[Umsatz])</f>
        <v>206042</v>
      </c>
      <c r="K9" t="s">
        <v>86</v>
      </c>
    </row>
    <row r="10" spans="1:11" x14ac:dyDescent="0.25">
      <c r="B10" s="19">
        <v>41380</v>
      </c>
      <c r="C10" s="17" t="s">
        <v>37</v>
      </c>
      <c r="D10" s="17" t="s">
        <v>25</v>
      </c>
      <c r="E10" s="21">
        <v>570</v>
      </c>
      <c r="F10" s="18">
        <v>20</v>
      </c>
      <c r="G10" s="23">
        <f>tblVerkauf[[#This Row],[Menge]]*tblVerkauf[[#This Row],[Preis]]</f>
        <v>11400</v>
      </c>
      <c r="I10" s="47" t="s">
        <v>27</v>
      </c>
      <c r="J10" s="32">
        <f>SUMIF(tblVerkauf[Verkäufer],I10,tblVerkauf[Umsatz])</f>
        <v>25422</v>
      </c>
      <c r="K10" t="s">
        <v>104</v>
      </c>
    </row>
    <row r="11" spans="1:11" x14ac:dyDescent="0.25">
      <c r="B11" s="19">
        <v>41231</v>
      </c>
      <c r="C11" s="17" t="s">
        <v>35</v>
      </c>
      <c r="D11" s="17" t="s">
        <v>43</v>
      </c>
      <c r="E11" s="21">
        <v>60</v>
      </c>
      <c r="F11" s="18">
        <v>8</v>
      </c>
      <c r="G11" s="23">
        <f>tblVerkauf[[#This Row],[Menge]]*tblVerkauf[[#This Row],[Preis]]</f>
        <v>480</v>
      </c>
      <c r="I11" s="47" t="s">
        <v>29</v>
      </c>
      <c r="J11" s="32">
        <f>SUMIF(tblVerkauf[Verkäufer],I11,tblVerkauf[Umsatz])</f>
        <v>14065</v>
      </c>
      <c r="K11" t="s">
        <v>105</v>
      </c>
    </row>
    <row r="12" spans="1:11" x14ac:dyDescent="0.25">
      <c r="B12" s="19">
        <v>41283</v>
      </c>
      <c r="C12" s="17" t="s">
        <v>42</v>
      </c>
      <c r="D12" s="17" t="s">
        <v>25</v>
      </c>
      <c r="E12" s="21">
        <v>389</v>
      </c>
      <c r="F12" s="18">
        <v>3</v>
      </c>
      <c r="G12" s="23">
        <f>tblVerkauf[[#This Row],[Menge]]*tblVerkauf[[#This Row],[Preis]]</f>
        <v>1167</v>
      </c>
    </row>
    <row r="13" spans="1:11" x14ac:dyDescent="0.25">
      <c r="B13" s="19">
        <v>40197</v>
      </c>
      <c r="C13" s="17" t="s">
        <v>29</v>
      </c>
      <c r="D13" s="17" t="s">
        <v>38</v>
      </c>
      <c r="E13" s="21">
        <v>150</v>
      </c>
      <c r="F13" s="18">
        <v>6</v>
      </c>
      <c r="G13" s="23">
        <f>tblVerkauf[[#This Row],[Menge]]*tblVerkauf[[#This Row],[Preis]]</f>
        <v>900</v>
      </c>
      <c r="I13" s="47" t="s">
        <v>87</v>
      </c>
      <c r="J13" s="32">
        <f>tblVerkauf[[#Totals],[Umsatz]]</f>
        <v>206042</v>
      </c>
      <c r="K13" t="s">
        <v>88</v>
      </c>
    </row>
    <row r="14" spans="1:11" x14ac:dyDescent="0.25">
      <c r="B14" s="19">
        <v>40614</v>
      </c>
      <c r="C14" s="17" t="s">
        <v>37</v>
      </c>
      <c r="D14" s="17" t="s">
        <v>38</v>
      </c>
      <c r="E14" s="21">
        <v>206</v>
      </c>
      <c r="F14" s="18">
        <v>8</v>
      </c>
      <c r="G14" s="23">
        <f>tblVerkauf[[#This Row],[Menge]]*tblVerkauf[[#This Row],[Preis]]</f>
        <v>1648</v>
      </c>
      <c r="K14" t="s">
        <v>90</v>
      </c>
    </row>
    <row r="15" spans="1:11" x14ac:dyDescent="0.25">
      <c r="B15" s="19">
        <v>41079</v>
      </c>
      <c r="C15" s="17" t="s">
        <v>39</v>
      </c>
      <c r="D15" s="17" t="s">
        <v>22</v>
      </c>
      <c r="E15" s="21">
        <v>30</v>
      </c>
      <c r="F15" s="18">
        <v>18</v>
      </c>
      <c r="G15" s="23">
        <f>tblVerkauf[[#This Row],[Menge]]*tblVerkauf[[#This Row],[Preis]]</f>
        <v>540</v>
      </c>
      <c r="K15" t="s">
        <v>91</v>
      </c>
    </row>
    <row r="16" spans="1:11" x14ac:dyDescent="0.25">
      <c r="B16" s="19">
        <v>40606</v>
      </c>
      <c r="C16" s="17" t="s">
        <v>41</v>
      </c>
      <c r="D16" s="17" t="s">
        <v>16</v>
      </c>
      <c r="E16" s="21">
        <v>92</v>
      </c>
      <c r="F16" s="18">
        <v>3</v>
      </c>
      <c r="G16" s="23">
        <f>tblVerkauf[[#This Row],[Menge]]*tblVerkauf[[#This Row],[Preis]]</f>
        <v>276</v>
      </c>
      <c r="K16" t="s">
        <v>89</v>
      </c>
    </row>
    <row r="17" spans="2:11" x14ac:dyDescent="0.25">
      <c r="B17" s="19">
        <v>40260</v>
      </c>
      <c r="C17" s="17" t="s">
        <v>32</v>
      </c>
      <c r="D17" s="17" t="s">
        <v>16</v>
      </c>
      <c r="E17" s="21">
        <v>88</v>
      </c>
      <c r="F17" s="18">
        <v>12</v>
      </c>
      <c r="G17" s="23">
        <f>tblVerkauf[[#This Row],[Menge]]*tblVerkauf[[#This Row],[Preis]]</f>
        <v>1056</v>
      </c>
      <c r="K17" t="s">
        <v>92</v>
      </c>
    </row>
    <row r="18" spans="2:11" x14ac:dyDescent="0.25">
      <c r="B18" s="19">
        <v>41635</v>
      </c>
      <c r="C18" s="17" t="s">
        <v>33</v>
      </c>
      <c r="D18" s="17" t="s">
        <v>16</v>
      </c>
      <c r="E18" s="21">
        <v>166</v>
      </c>
      <c r="F18" s="18">
        <v>28</v>
      </c>
      <c r="G18" s="23">
        <f>tblVerkauf[[#This Row],[Menge]]*tblVerkauf[[#This Row],[Preis]]</f>
        <v>4648</v>
      </c>
    </row>
    <row r="19" spans="2:11" x14ac:dyDescent="0.25">
      <c r="B19" s="19">
        <v>40231</v>
      </c>
      <c r="C19" s="17" t="s">
        <v>41</v>
      </c>
      <c r="D19" s="17" t="s">
        <v>9</v>
      </c>
      <c r="E19" s="21">
        <v>65</v>
      </c>
      <c r="F19" s="18">
        <v>6</v>
      </c>
      <c r="G19" s="23">
        <f>tblVerkauf[[#This Row],[Menge]]*tblVerkauf[[#This Row],[Preis]]</f>
        <v>390</v>
      </c>
    </row>
    <row r="20" spans="2:11" x14ac:dyDescent="0.25">
      <c r="B20" s="19">
        <v>41129</v>
      </c>
      <c r="C20" s="17" t="s">
        <v>20</v>
      </c>
      <c r="D20" s="17" t="s">
        <v>31</v>
      </c>
      <c r="E20" s="21">
        <v>17</v>
      </c>
      <c r="F20" s="18">
        <v>24</v>
      </c>
      <c r="G20" s="23">
        <f>tblVerkauf[[#This Row],[Menge]]*tblVerkauf[[#This Row],[Preis]]</f>
        <v>408</v>
      </c>
    </row>
    <row r="21" spans="2:11" x14ac:dyDescent="0.25">
      <c r="B21" s="19">
        <v>41495</v>
      </c>
      <c r="C21" s="17" t="s">
        <v>29</v>
      </c>
      <c r="D21" s="17" t="s">
        <v>16</v>
      </c>
      <c r="E21" s="21">
        <v>266</v>
      </c>
      <c r="F21" s="18">
        <v>9</v>
      </c>
      <c r="G21" s="23">
        <f>tblVerkauf[[#This Row],[Menge]]*tblVerkauf[[#This Row],[Preis]]</f>
        <v>2394</v>
      </c>
    </row>
    <row r="22" spans="2:11" x14ac:dyDescent="0.25">
      <c r="B22" s="19">
        <v>41465</v>
      </c>
      <c r="C22" s="17" t="s">
        <v>42</v>
      </c>
      <c r="D22" s="17" t="s">
        <v>8</v>
      </c>
      <c r="E22" s="21">
        <v>34</v>
      </c>
      <c r="F22" s="18">
        <v>6</v>
      </c>
      <c r="G22" s="23">
        <f>tblVerkauf[[#This Row],[Menge]]*tblVerkauf[[#This Row],[Preis]]</f>
        <v>204</v>
      </c>
    </row>
    <row r="23" spans="2:11" x14ac:dyDescent="0.25">
      <c r="B23" s="19">
        <v>40368</v>
      </c>
      <c r="C23" s="17" t="s">
        <v>32</v>
      </c>
      <c r="D23" s="17" t="s">
        <v>38</v>
      </c>
      <c r="E23" s="21">
        <v>156</v>
      </c>
      <c r="F23" s="18">
        <v>9</v>
      </c>
      <c r="G23" s="23">
        <f>tblVerkauf[[#This Row],[Menge]]*tblVerkauf[[#This Row],[Preis]]</f>
        <v>1404</v>
      </c>
    </row>
    <row r="24" spans="2:11" x14ac:dyDescent="0.25">
      <c r="B24" s="19">
        <v>41410</v>
      </c>
      <c r="C24" s="17" t="s">
        <v>44</v>
      </c>
      <c r="D24" s="17" t="s">
        <v>38</v>
      </c>
      <c r="E24" s="21">
        <v>60</v>
      </c>
      <c r="F24" s="18">
        <v>3</v>
      </c>
      <c r="G24" s="23">
        <f>tblVerkauf[[#This Row],[Menge]]*tblVerkauf[[#This Row],[Preis]]</f>
        <v>180</v>
      </c>
    </row>
    <row r="25" spans="2:11" x14ac:dyDescent="0.25">
      <c r="B25" s="19">
        <v>40486</v>
      </c>
      <c r="C25" s="17" t="s">
        <v>41</v>
      </c>
      <c r="D25" s="17" t="s">
        <v>8</v>
      </c>
      <c r="E25" s="21">
        <v>46</v>
      </c>
      <c r="F25" s="18">
        <v>12</v>
      </c>
      <c r="G25" s="23">
        <f>tblVerkauf[[#This Row],[Menge]]*tblVerkauf[[#This Row],[Preis]]</f>
        <v>552</v>
      </c>
    </row>
    <row r="26" spans="2:11" x14ac:dyDescent="0.25">
      <c r="B26" s="19">
        <v>40918</v>
      </c>
      <c r="C26" s="17" t="s">
        <v>23</v>
      </c>
      <c r="D26" s="17" t="s">
        <v>25</v>
      </c>
      <c r="E26" s="21">
        <v>540</v>
      </c>
      <c r="F26" s="18">
        <v>32</v>
      </c>
      <c r="G26" s="23">
        <f>tblVerkauf[[#This Row],[Menge]]*tblVerkauf[[#This Row],[Preis]]</f>
        <v>17280</v>
      </c>
    </row>
    <row r="27" spans="2:11" x14ac:dyDescent="0.25">
      <c r="B27" s="19">
        <v>40965</v>
      </c>
      <c r="C27" s="17" t="s">
        <v>41</v>
      </c>
      <c r="D27" s="17" t="s">
        <v>8</v>
      </c>
      <c r="E27" s="21">
        <v>39</v>
      </c>
      <c r="F27" s="18">
        <v>28</v>
      </c>
      <c r="G27" s="23">
        <f>tblVerkauf[[#This Row],[Menge]]*tblVerkauf[[#This Row],[Preis]]</f>
        <v>1092</v>
      </c>
    </row>
    <row r="28" spans="2:11" x14ac:dyDescent="0.25">
      <c r="B28" s="19">
        <v>40424</v>
      </c>
      <c r="C28" s="17" t="s">
        <v>41</v>
      </c>
      <c r="D28" s="17" t="s">
        <v>9</v>
      </c>
      <c r="E28" s="21">
        <v>28</v>
      </c>
      <c r="F28" s="18">
        <v>8</v>
      </c>
      <c r="G28" s="23">
        <f>tblVerkauf[[#This Row],[Menge]]*tblVerkauf[[#This Row],[Preis]]</f>
        <v>224</v>
      </c>
    </row>
    <row r="29" spans="2:11" x14ac:dyDescent="0.25">
      <c r="B29" s="19">
        <v>41301</v>
      </c>
      <c r="C29" s="17" t="s">
        <v>23</v>
      </c>
      <c r="D29" s="17" t="s">
        <v>9</v>
      </c>
      <c r="E29" s="21">
        <v>60</v>
      </c>
      <c r="F29" s="18">
        <v>12</v>
      </c>
      <c r="G29" s="23">
        <f>tblVerkauf[[#This Row],[Menge]]*tblVerkauf[[#This Row],[Preis]]</f>
        <v>720</v>
      </c>
    </row>
    <row r="30" spans="2:11" x14ac:dyDescent="0.25">
      <c r="B30" s="19">
        <v>41120</v>
      </c>
      <c r="C30" s="17" t="s">
        <v>20</v>
      </c>
      <c r="D30" s="17" t="s">
        <v>43</v>
      </c>
      <c r="E30" s="21">
        <v>83</v>
      </c>
      <c r="F30" s="18">
        <v>12</v>
      </c>
      <c r="G30" s="23">
        <f>tblVerkauf[[#This Row],[Menge]]*tblVerkauf[[#This Row],[Preis]]</f>
        <v>996</v>
      </c>
    </row>
    <row r="31" spans="2:11" x14ac:dyDescent="0.25">
      <c r="B31" s="19">
        <v>40360</v>
      </c>
      <c r="C31" s="17" t="s">
        <v>44</v>
      </c>
      <c r="D31" s="17" t="s">
        <v>22</v>
      </c>
      <c r="E31" s="21">
        <v>22</v>
      </c>
      <c r="F31" s="18">
        <v>3</v>
      </c>
      <c r="G31" s="23">
        <f>tblVerkauf[[#This Row],[Menge]]*tblVerkauf[[#This Row],[Preis]]</f>
        <v>66</v>
      </c>
    </row>
    <row r="32" spans="2:11" x14ac:dyDescent="0.25">
      <c r="B32" s="19">
        <v>41559</v>
      </c>
      <c r="C32" s="17" t="s">
        <v>26</v>
      </c>
      <c r="D32" s="17" t="s">
        <v>16</v>
      </c>
      <c r="E32" s="21">
        <v>22</v>
      </c>
      <c r="F32" s="18">
        <v>8</v>
      </c>
      <c r="G32" s="23">
        <f>tblVerkauf[[#This Row],[Menge]]*tblVerkauf[[#This Row],[Preis]]</f>
        <v>176</v>
      </c>
    </row>
    <row r="33" spans="2:7" x14ac:dyDescent="0.25">
      <c r="B33" s="19">
        <v>40818</v>
      </c>
      <c r="C33" s="17" t="s">
        <v>44</v>
      </c>
      <c r="D33" s="17" t="s">
        <v>38</v>
      </c>
      <c r="E33" s="21">
        <v>82</v>
      </c>
      <c r="F33" s="18">
        <v>27</v>
      </c>
      <c r="G33" s="23">
        <f>tblVerkauf[[#This Row],[Menge]]*tblVerkauf[[#This Row],[Preis]]</f>
        <v>2214</v>
      </c>
    </row>
    <row r="34" spans="2:7" x14ac:dyDescent="0.25">
      <c r="B34" s="19">
        <v>41043</v>
      </c>
      <c r="C34" s="17" t="s">
        <v>23</v>
      </c>
      <c r="D34" s="17" t="s">
        <v>22</v>
      </c>
      <c r="E34" s="21">
        <v>14</v>
      </c>
      <c r="F34" s="18">
        <v>20</v>
      </c>
      <c r="G34" s="23">
        <f>tblVerkauf[[#This Row],[Menge]]*tblVerkauf[[#This Row],[Preis]]</f>
        <v>280</v>
      </c>
    </row>
    <row r="35" spans="2:7" x14ac:dyDescent="0.25">
      <c r="B35" s="19">
        <v>41567</v>
      </c>
      <c r="C35" s="17" t="s">
        <v>26</v>
      </c>
      <c r="D35" s="17" t="s">
        <v>43</v>
      </c>
      <c r="E35" s="21">
        <v>56</v>
      </c>
      <c r="F35" s="18">
        <v>12</v>
      </c>
      <c r="G35" s="23">
        <f>tblVerkauf[[#This Row],[Menge]]*tblVerkauf[[#This Row],[Preis]]</f>
        <v>672</v>
      </c>
    </row>
    <row r="36" spans="2:7" x14ac:dyDescent="0.25">
      <c r="B36" s="19">
        <v>41415</v>
      </c>
      <c r="C36" s="17" t="s">
        <v>24</v>
      </c>
      <c r="D36" s="17" t="s">
        <v>22</v>
      </c>
      <c r="E36" s="21">
        <v>22</v>
      </c>
      <c r="F36" s="18">
        <v>7</v>
      </c>
      <c r="G36" s="23">
        <f>tblVerkauf[[#This Row],[Menge]]*tblVerkauf[[#This Row],[Preis]]</f>
        <v>154</v>
      </c>
    </row>
    <row r="37" spans="2:7" x14ac:dyDescent="0.25">
      <c r="B37" s="19">
        <v>41091</v>
      </c>
      <c r="C37" s="17" t="s">
        <v>17</v>
      </c>
      <c r="D37" s="17" t="s">
        <v>8</v>
      </c>
      <c r="E37" s="21">
        <v>41</v>
      </c>
      <c r="F37" s="18">
        <v>32</v>
      </c>
      <c r="G37" s="23">
        <f>tblVerkauf[[#This Row],[Menge]]*tblVerkauf[[#This Row],[Preis]]</f>
        <v>1312</v>
      </c>
    </row>
    <row r="38" spans="2:7" x14ac:dyDescent="0.25">
      <c r="B38" s="19">
        <v>40204</v>
      </c>
      <c r="C38" s="17" t="s">
        <v>32</v>
      </c>
      <c r="D38" s="17" t="s">
        <v>43</v>
      </c>
      <c r="E38" s="21">
        <v>79</v>
      </c>
      <c r="F38" s="18">
        <v>3</v>
      </c>
      <c r="G38" s="23">
        <f>tblVerkauf[[#This Row],[Menge]]*tblVerkauf[[#This Row],[Preis]]</f>
        <v>237</v>
      </c>
    </row>
    <row r="39" spans="2:7" x14ac:dyDescent="0.25">
      <c r="B39" s="19">
        <v>41319</v>
      </c>
      <c r="C39" s="17" t="s">
        <v>33</v>
      </c>
      <c r="D39" s="17" t="s">
        <v>16</v>
      </c>
      <c r="E39" s="21">
        <v>216</v>
      </c>
      <c r="F39" s="18">
        <v>28</v>
      </c>
      <c r="G39" s="23">
        <f>tblVerkauf[[#This Row],[Menge]]*tblVerkauf[[#This Row],[Preis]]</f>
        <v>6048</v>
      </c>
    </row>
    <row r="40" spans="2:7" x14ac:dyDescent="0.25">
      <c r="B40" s="19">
        <v>40282</v>
      </c>
      <c r="C40" s="17" t="s">
        <v>30</v>
      </c>
      <c r="D40" s="17" t="s">
        <v>31</v>
      </c>
      <c r="E40" s="21">
        <v>10</v>
      </c>
      <c r="F40" s="18">
        <v>14</v>
      </c>
      <c r="G40" s="23">
        <f>tblVerkauf[[#This Row],[Menge]]*tblVerkauf[[#This Row],[Preis]]</f>
        <v>140</v>
      </c>
    </row>
    <row r="41" spans="2:7" x14ac:dyDescent="0.25">
      <c r="B41" s="19">
        <v>40523</v>
      </c>
      <c r="C41" s="17" t="s">
        <v>24</v>
      </c>
      <c r="D41" s="17" t="s">
        <v>38</v>
      </c>
      <c r="E41" s="21">
        <v>85</v>
      </c>
      <c r="F41" s="18">
        <v>6</v>
      </c>
      <c r="G41" s="23">
        <f>tblVerkauf[[#This Row],[Menge]]*tblVerkauf[[#This Row],[Preis]]</f>
        <v>510</v>
      </c>
    </row>
    <row r="42" spans="2:7" x14ac:dyDescent="0.25">
      <c r="B42" s="19">
        <v>40590</v>
      </c>
      <c r="C42" s="17" t="s">
        <v>23</v>
      </c>
      <c r="D42" s="17" t="s">
        <v>25</v>
      </c>
      <c r="E42" s="21">
        <v>606</v>
      </c>
      <c r="F42" s="18">
        <v>8</v>
      </c>
      <c r="G42" s="23">
        <f>tblVerkauf[[#This Row],[Menge]]*tblVerkauf[[#This Row],[Preis]]</f>
        <v>4848</v>
      </c>
    </row>
    <row r="43" spans="2:7" x14ac:dyDescent="0.25">
      <c r="B43" s="19">
        <v>40251</v>
      </c>
      <c r="C43" s="17" t="s">
        <v>27</v>
      </c>
      <c r="D43" s="17" t="s">
        <v>9</v>
      </c>
      <c r="E43" s="21">
        <v>74</v>
      </c>
      <c r="F43" s="18">
        <v>18</v>
      </c>
      <c r="G43" s="23">
        <f>tblVerkauf[[#This Row],[Menge]]*tblVerkauf[[#This Row],[Preis]]</f>
        <v>1332</v>
      </c>
    </row>
    <row r="44" spans="2:7" x14ac:dyDescent="0.25">
      <c r="B44" s="19">
        <v>40241</v>
      </c>
      <c r="C44" s="17" t="s">
        <v>30</v>
      </c>
      <c r="D44" s="17" t="s">
        <v>43</v>
      </c>
      <c r="E44" s="21">
        <v>34</v>
      </c>
      <c r="F44" s="18">
        <v>2</v>
      </c>
      <c r="G44" s="23">
        <f>tblVerkauf[[#This Row],[Menge]]*tblVerkauf[[#This Row],[Preis]]</f>
        <v>68</v>
      </c>
    </row>
    <row r="45" spans="2:7" x14ac:dyDescent="0.25">
      <c r="B45" s="19">
        <v>40249</v>
      </c>
      <c r="C45" s="17" t="s">
        <v>35</v>
      </c>
      <c r="D45" s="17" t="s">
        <v>8</v>
      </c>
      <c r="E45" s="21">
        <v>61</v>
      </c>
      <c r="F45" s="18">
        <v>4</v>
      </c>
      <c r="G45" s="23">
        <f>tblVerkauf[[#This Row],[Menge]]*tblVerkauf[[#This Row],[Preis]]</f>
        <v>244</v>
      </c>
    </row>
    <row r="46" spans="2:7" x14ac:dyDescent="0.25">
      <c r="B46" s="19">
        <v>41438</v>
      </c>
      <c r="C46" s="17" t="s">
        <v>30</v>
      </c>
      <c r="D46" s="17" t="s">
        <v>9</v>
      </c>
      <c r="E46" s="21">
        <v>62</v>
      </c>
      <c r="F46" s="18">
        <v>6</v>
      </c>
      <c r="G46" s="23">
        <f>tblVerkauf[[#This Row],[Menge]]*tblVerkauf[[#This Row],[Preis]]</f>
        <v>372</v>
      </c>
    </row>
    <row r="47" spans="2:7" x14ac:dyDescent="0.25">
      <c r="B47" s="19">
        <v>41354</v>
      </c>
      <c r="C47" s="17" t="s">
        <v>42</v>
      </c>
      <c r="D47" s="17" t="s">
        <v>16</v>
      </c>
      <c r="E47" s="21">
        <v>165</v>
      </c>
      <c r="F47" s="18">
        <v>15</v>
      </c>
      <c r="G47" s="23">
        <f>tblVerkauf[[#This Row],[Menge]]*tblVerkauf[[#This Row],[Preis]]</f>
        <v>2475</v>
      </c>
    </row>
    <row r="48" spans="2:7" x14ac:dyDescent="0.25">
      <c r="B48" s="19">
        <v>40463</v>
      </c>
      <c r="C48" s="17" t="s">
        <v>37</v>
      </c>
      <c r="D48" s="17" t="s">
        <v>16</v>
      </c>
      <c r="E48" s="21">
        <v>64</v>
      </c>
      <c r="F48" s="18">
        <v>5</v>
      </c>
      <c r="G48" s="23">
        <f>tblVerkauf[[#This Row],[Menge]]*tblVerkauf[[#This Row],[Preis]]</f>
        <v>320</v>
      </c>
    </row>
    <row r="49" spans="2:7" x14ac:dyDescent="0.25">
      <c r="B49" s="19">
        <v>41251</v>
      </c>
      <c r="C49" s="17" t="s">
        <v>32</v>
      </c>
      <c r="D49" s="17" t="s">
        <v>8</v>
      </c>
      <c r="E49" s="21">
        <v>69</v>
      </c>
      <c r="F49" s="18">
        <v>6</v>
      </c>
      <c r="G49" s="23">
        <f>tblVerkauf[[#This Row],[Menge]]*tblVerkauf[[#This Row],[Preis]]</f>
        <v>414</v>
      </c>
    </row>
    <row r="50" spans="2:7" x14ac:dyDescent="0.25">
      <c r="B50" s="19">
        <v>41310</v>
      </c>
      <c r="C50" s="17" t="s">
        <v>23</v>
      </c>
      <c r="D50" s="17" t="s">
        <v>16</v>
      </c>
      <c r="E50" s="21">
        <v>200</v>
      </c>
      <c r="F50" s="18">
        <v>28</v>
      </c>
      <c r="G50" s="23">
        <f>tblVerkauf[[#This Row],[Menge]]*tblVerkauf[[#This Row],[Preis]]</f>
        <v>5600</v>
      </c>
    </row>
    <row r="51" spans="2:7" x14ac:dyDescent="0.25">
      <c r="B51" s="19">
        <v>41522</v>
      </c>
      <c r="C51" s="17" t="s">
        <v>23</v>
      </c>
      <c r="D51" s="17" t="s">
        <v>43</v>
      </c>
      <c r="E51" s="21">
        <v>34</v>
      </c>
      <c r="F51" s="18">
        <v>24</v>
      </c>
      <c r="G51" s="23">
        <f>tblVerkauf[[#This Row],[Menge]]*tblVerkauf[[#This Row],[Preis]]</f>
        <v>816</v>
      </c>
    </row>
    <row r="52" spans="2:7" x14ac:dyDescent="0.25">
      <c r="B52" s="19">
        <v>41074</v>
      </c>
      <c r="C52" s="17" t="s">
        <v>33</v>
      </c>
      <c r="D52" s="17" t="s">
        <v>22</v>
      </c>
      <c r="E52" s="21">
        <v>33</v>
      </c>
      <c r="F52" s="18">
        <v>15</v>
      </c>
      <c r="G52" s="23">
        <f>tblVerkauf[[#This Row],[Menge]]*tblVerkauf[[#This Row],[Preis]]</f>
        <v>495</v>
      </c>
    </row>
    <row r="53" spans="2:7" x14ac:dyDescent="0.25">
      <c r="B53" s="19">
        <v>40565</v>
      </c>
      <c r="C53" s="17" t="s">
        <v>32</v>
      </c>
      <c r="D53" s="17" t="s">
        <v>25</v>
      </c>
      <c r="E53" s="21">
        <v>340</v>
      </c>
      <c r="F53" s="18">
        <v>27</v>
      </c>
      <c r="G53" s="23">
        <f>tblVerkauf[[#This Row],[Menge]]*tblVerkauf[[#This Row],[Preis]]</f>
        <v>9180</v>
      </c>
    </row>
    <row r="54" spans="2:7" x14ac:dyDescent="0.25">
      <c r="B54" s="19">
        <v>40769</v>
      </c>
      <c r="C54" s="17" t="s">
        <v>20</v>
      </c>
      <c r="D54" s="17" t="s">
        <v>22</v>
      </c>
      <c r="E54" s="21">
        <v>35</v>
      </c>
      <c r="F54" s="18">
        <v>27</v>
      </c>
      <c r="G54" s="23">
        <f>tblVerkauf[[#This Row],[Menge]]*tblVerkauf[[#This Row],[Preis]]</f>
        <v>945</v>
      </c>
    </row>
    <row r="55" spans="2:7" x14ac:dyDescent="0.25">
      <c r="B55" s="19">
        <v>41056</v>
      </c>
      <c r="C55" s="17" t="s">
        <v>26</v>
      </c>
      <c r="D55" s="17" t="s">
        <v>22</v>
      </c>
      <c r="E55" s="21">
        <v>21</v>
      </c>
      <c r="F55" s="18">
        <v>32</v>
      </c>
      <c r="G55" s="23">
        <f>tblVerkauf[[#This Row],[Menge]]*tblVerkauf[[#This Row],[Preis]]</f>
        <v>672</v>
      </c>
    </row>
    <row r="56" spans="2:7" x14ac:dyDescent="0.25">
      <c r="B56" s="19">
        <v>40699</v>
      </c>
      <c r="C56" s="17" t="s">
        <v>35</v>
      </c>
      <c r="D56" s="17" t="s">
        <v>43</v>
      </c>
      <c r="E56" s="21">
        <v>51</v>
      </c>
      <c r="F56" s="18">
        <v>9</v>
      </c>
      <c r="G56" s="23">
        <f>tblVerkauf[[#This Row],[Menge]]*tblVerkauf[[#This Row],[Preis]]</f>
        <v>459</v>
      </c>
    </row>
    <row r="57" spans="2:7" x14ac:dyDescent="0.25">
      <c r="B57" s="19">
        <v>41303</v>
      </c>
      <c r="C57" s="17" t="s">
        <v>20</v>
      </c>
      <c r="D57" s="17" t="s">
        <v>16</v>
      </c>
      <c r="E57" s="21">
        <v>237</v>
      </c>
      <c r="F57" s="18">
        <v>8</v>
      </c>
      <c r="G57" s="23">
        <f>tblVerkauf[[#This Row],[Menge]]*tblVerkauf[[#This Row],[Preis]]</f>
        <v>1896</v>
      </c>
    </row>
    <row r="58" spans="2:7" x14ac:dyDescent="0.25">
      <c r="B58" s="19">
        <v>41470</v>
      </c>
      <c r="C58" s="17" t="s">
        <v>17</v>
      </c>
      <c r="D58" s="17" t="s">
        <v>43</v>
      </c>
      <c r="E58" s="21">
        <v>32</v>
      </c>
      <c r="F58" s="18">
        <v>6</v>
      </c>
      <c r="G58" s="23">
        <f>tblVerkauf[[#This Row],[Menge]]*tblVerkauf[[#This Row],[Preis]]</f>
        <v>192</v>
      </c>
    </row>
    <row r="59" spans="2:7" x14ac:dyDescent="0.25">
      <c r="B59" s="19">
        <v>41568</v>
      </c>
      <c r="C59" s="17" t="s">
        <v>17</v>
      </c>
      <c r="D59" s="17" t="s">
        <v>8</v>
      </c>
      <c r="E59" s="21">
        <v>41</v>
      </c>
      <c r="F59" s="18">
        <v>18</v>
      </c>
      <c r="G59" s="23">
        <f>tblVerkauf[[#This Row],[Menge]]*tblVerkauf[[#This Row],[Preis]]</f>
        <v>738</v>
      </c>
    </row>
    <row r="60" spans="2:7" x14ac:dyDescent="0.25">
      <c r="B60" s="19">
        <v>40496</v>
      </c>
      <c r="C60" s="17" t="s">
        <v>33</v>
      </c>
      <c r="D60" s="17" t="s">
        <v>22</v>
      </c>
      <c r="E60" s="21">
        <v>20</v>
      </c>
      <c r="F60" s="18">
        <v>4</v>
      </c>
      <c r="G60" s="23">
        <f>tblVerkauf[[#This Row],[Menge]]*tblVerkauf[[#This Row],[Preis]]</f>
        <v>80</v>
      </c>
    </row>
    <row r="61" spans="2:7" x14ac:dyDescent="0.25">
      <c r="B61" s="19">
        <v>41150</v>
      </c>
      <c r="C61" s="17" t="s">
        <v>37</v>
      </c>
      <c r="D61" s="17" t="s">
        <v>8</v>
      </c>
      <c r="E61" s="21">
        <v>58</v>
      </c>
      <c r="F61" s="18">
        <v>27</v>
      </c>
      <c r="G61" s="23">
        <f>tblVerkauf[[#This Row],[Menge]]*tblVerkauf[[#This Row],[Preis]]</f>
        <v>1566</v>
      </c>
    </row>
    <row r="62" spans="2:7" x14ac:dyDescent="0.25">
      <c r="B62" s="19">
        <v>40330</v>
      </c>
      <c r="C62" s="17" t="s">
        <v>30</v>
      </c>
      <c r="D62" s="17" t="s">
        <v>8</v>
      </c>
      <c r="E62" s="21">
        <v>31</v>
      </c>
      <c r="F62" s="18">
        <v>2</v>
      </c>
      <c r="G62" s="23">
        <f>tblVerkauf[[#This Row],[Menge]]*tblVerkauf[[#This Row],[Preis]]</f>
        <v>62</v>
      </c>
    </row>
    <row r="63" spans="2:7" x14ac:dyDescent="0.25">
      <c r="B63" s="19">
        <v>41617</v>
      </c>
      <c r="C63" s="17" t="s">
        <v>42</v>
      </c>
      <c r="D63" s="17" t="s">
        <v>22</v>
      </c>
      <c r="E63" s="21">
        <v>29</v>
      </c>
      <c r="F63" s="18">
        <v>3</v>
      </c>
      <c r="G63" s="23">
        <f>tblVerkauf[[#This Row],[Menge]]*tblVerkauf[[#This Row],[Preis]]</f>
        <v>87</v>
      </c>
    </row>
    <row r="64" spans="2:7" x14ac:dyDescent="0.25">
      <c r="B64" s="19">
        <v>41457</v>
      </c>
      <c r="C64" s="17" t="s">
        <v>26</v>
      </c>
      <c r="D64" s="17" t="s">
        <v>38</v>
      </c>
      <c r="E64" s="21">
        <v>97</v>
      </c>
      <c r="F64" s="18">
        <v>18</v>
      </c>
      <c r="G64" s="23">
        <f>tblVerkauf[[#This Row],[Menge]]*tblVerkauf[[#This Row],[Preis]]</f>
        <v>1746</v>
      </c>
    </row>
    <row r="65" spans="2:7" x14ac:dyDescent="0.25">
      <c r="B65" s="19">
        <v>40889</v>
      </c>
      <c r="C65" s="17" t="s">
        <v>39</v>
      </c>
      <c r="D65" s="17" t="s">
        <v>31</v>
      </c>
      <c r="E65" s="21">
        <v>29</v>
      </c>
      <c r="F65" s="18">
        <v>24</v>
      </c>
      <c r="G65" s="23">
        <f>tblVerkauf[[#This Row],[Menge]]*tblVerkauf[[#This Row],[Preis]]</f>
        <v>696</v>
      </c>
    </row>
    <row r="66" spans="2:7" x14ac:dyDescent="0.25">
      <c r="B66" s="19">
        <v>41052</v>
      </c>
      <c r="C66" s="17" t="s">
        <v>32</v>
      </c>
      <c r="D66" s="17" t="s">
        <v>9</v>
      </c>
      <c r="E66" s="21">
        <v>42</v>
      </c>
      <c r="F66" s="18">
        <v>12</v>
      </c>
      <c r="G66" s="23">
        <f>tblVerkauf[[#This Row],[Menge]]*tblVerkauf[[#This Row],[Preis]]</f>
        <v>504</v>
      </c>
    </row>
    <row r="67" spans="2:7" x14ac:dyDescent="0.25">
      <c r="B67" s="19">
        <v>40195</v>
      </c>
      <c r="C67" s="17" t="s">
        <v>24</v>
      </c>
      <c r="D67" s="17" t="s">
        <v>22</v>
      </c>
      <c r="E67" s="21">
        <v>17</v>
      </c>
      <c r="F67" s="18">
        <v>16</v>
      </c>
      <c r="G67" s="23">
        <f>tblVerkauf[[#This Row],[Menge]]*tblVerkauf[[#This Row],[Preis]]</f>
        <v>272</v>
      </c>
    </row>
    <row r="68" spans="2:7" x14ac:dyDescent="0.25">
      <c r="B68" s="19">
        <v>41487</v>
      </c>
      <c r="C68" s="17" t="s">
        <v>35</v>
      </c>
      <c r="D68" s="17" t="s">
        <v>8</v>
      </c>
      <c r="E68" s="21">
        <v>32</v>
      </c>
      <c r="F68" s="18">
        <v>21</v>
      </c>
      <c r="G68" s="23">
        <f>tblVerkauf[[#This Row],[Menge]]*tblVerkauf[[#This Row],[Preis]]</f>
        <v>672</v>
      </c>
    </row>
    <row r="69" spans="2:7" x14ac:dyDescent="0.25">
      <c r="B69" s="19">
        <v>40661</v>
      </c>
      <c r="C69" s="17" t="s">
        <v>29</v>
      </c>
      <c r="D69" s="17" t="s">
        <v>22</v>
      </c>
      <c r="E69" s="21">
        <v>37</v>
      </c>
      <c r="F69" s="18">
        <v>24</v>
      </c>
      <c r="G69" s="23">
        <f>tblVerkauf[[#This Row],[Menge]]*tblVerkauf[[#This Row],[Preis]]</f>
        <v>888</v>
      </c>
    </row>
    <row r="70" spans="2:7" x14ac:dyDescent="0.25">
      <c r="B70" s="19">
        <v>40215</v>
      </c>
      <c r="C70" s="17" t="s">
        <v>30</v>
      </c>
      <c r="D70" s="17" t="s">
        <v>43</v>
      </c>
      <c r="E70" s="21">
        <v>48</v>
      </c>
      <c r="F70" s="18">
        <v>16</v>
      </c>
      <c r="G70" s="23">
        <f>tblVerkauf[[#This Row],[Menge]]*tblVerkauf[[#This Row],[Preis]]</f>
        <v>768</v>
      </c>
    </row>
    <row r="71" spans="2:7" x14ac:dyDescent="0.25">
      <c r="B71" s="19">
        <v>40833</v>
      </c>
      <c r="C71" s="17" t="s">
        <v>27</v>
      </c>
      <c r="D71" s="17" t="s">
        <v>25</v>
      </c>
      <c r="E71" s="21">
        <v>688</v>
      </c>
      <c r="F71" s="18">
        <v>32</v>
      </c>
      <c r="G71" s="23">
        <f>tblVerkauf[[#This Row],[Menge]]*tblVerkauf[[#This Row],[Preis]]</f>
        <v>22016</v>
      </c>
    </row>
    <row r="72" spans="2:7" x14ac:dyDescent="0.25">
      <c r="B72" s="19">
        <v>40669</v>
      </c>
      <c r="C72" s="17" t="s">
        <v>37</v>
      </c>
      <c r="D72" s="17" t="s">
        <v>43</v>
      </c>
      <c r="E72" s="21">
        <v>48</v>
      </c>
      <c r="F72" s="18">
        <v>10</v>
      </c>
      <c r="G72" s="23">
        <f>tblVerkauf[[#This Row],[Menge]]*tblVerkauf[[#This Row],[Preis]]</f>
        <v>480</v>
      </c>
    </row>
    <row r="73" spans="2:7" x14ac:dyDescent="0.25">
      <c r="B73" s="19">
        <v>41245</v>
      </c>
      <c r="C73" s="17" t="s">
        <v>44</v>
      </c>
      <c r="D73" s="17" t="s">
        <v>8</v>
      </c>
      <c r="E73" s="21">
        <v>56</v>
      </c>
      <c r="F73" s="18">
        <v>15</v>
      </c>
      <c r="G73" s="23">
        <f>tblVerkauf[[#This Row],[Menge]]*tblVerkauf[[#This Row],[Preis]]</f>
        <v>840</v>
      </c>
    </row>
    <row r="74" spans="2:7" x14ac:dyDescent="0.25">
      <c r="B74" s="19">
        <v>40636</v>
      </c>
      <c r="C74" s="17" t="s">
        <v>23</v>
      </c>
      <c r="D74" s="17" t="s">
        <v>43</v>
      </c>
      <c r="E74" s="21">
        <v>85</v>
      </c>
      <c r="F74" s="18">
        <v>32</v>
      </c>
      <c r="G74" s="23">
        <f>tblVerkauf[[#This Row],[Menge]]*tblVerkauf[[#This Row],[Preis]]</f>
        <v>2720</v>
      </c>
    </row>
    <row r="75" spans="2:7" x14ac:dyDescent="0.25">
      <c r="B75" s="19">
        <v>40316</v>
      </c>
      <c r="C75" s="17" t="s">
        <v>27</v>
      </c>
      <c r="D75" s="17" t="s">
        <v>9</v>
      </c>
      <c r="E75" s="21">
        <v>64</v>
      </c>
      <c r="F75" s="18">
        <v>18</v>
      </c>
      <c r="G75" s="23">
        <f>tblVerkauf[[#This Row],[Menge]]*tblVerkauf[[#This Row],[Preis]]</f>
        <v>1152</v>
      </c>
    </row>
    <row r="76" spans="2:7" x14ac:dyDescent="0.25">
      <c r="B76" s="19">
        <v>40572</v>
      </c>
      <c r="C76" s="17" t="s">
        <v>30</v>
      </c>
      <c r="D76" s="17" t="s">
        <v>9</v>
      </c>
      <c r="E76" s="21">
        <v>46</v>
      </c>
      <c r="F76" s="18">
        <v>14</v>
      </c>
      <c r="G76" s="23">
        <f>tblVerkauf[[#This Row],[Menge]]*tblVerkauf[[#This Row],[Preis]]</f>
        <v>644</v>
      </c>
    </row>
    <row r="77" spans="2:7" x14ac:dyDescent="0.25">
      <c r="B77" s="19">
        <v>41556</v>
      </c>
      <c r="C77" s="17" t="s">
        <v>42</v>
      </c>
      <c r="D77" s="17" t="s">
        <v>31</v>
      </c>
      <c r="E77" s="21">
        <v>18</v>
      </c>
      <c r="F77" s="18">
        <v>9</v>
      </c>
      <c r="G77" s="23">
        <f>tblVerkauf[[#This Row],[Menge]]*tblVerkauf[[#This Row],[Preis]]</f>
        <v>162</v>
      </c>
    </row>
    <row r="78" spans="2:7" x14ac:dyDescent="0.25">
      <c r="B78" s="19">
        <v>40682</v>
      </c>
      <c r="C78" s="17" t="s">
        <v>30</v>
      </c>
      <c r="D78" s="17" t="s">
        <v>25</v>
      </c>
      <c r="E78" s="21">
        <v>684</v>
      </c>
      <c r="F78" s="18">
        <v>10</v>
      </c>
      <c r="G78" s="23">
        <f>tblVerkauf[[#This Row],[Menge]]*tblVerkauf[[#This Row],[Preis]]</f>
        <v>6840</v>
      </c>
    </row>
    <row r="79" spans="2:7" x14ac:dyDescent="0.25">
      <c r="B79" s="19">
        <v>40777</v>
      </c>
      <c r="C79" s="17" t="s">
        <v>41</v>
      </c>
      <c r="D79" s="17" t="s">
        <v>16</v>
      </c>
      <c r="E79" s="21">
        <v>101</v>
      </c>
      <c r="F79" s="18">
        <v>6</v>
      </c>
      <c r="G79" s="23">
        <f>tblVerkauf[[#This Row],[Menge]]*tblVerkauf[[#This Row],[Preis]]</f>
        <v>606</v>
      </c>
    </row>
    <row r="80" spans="2:7" x14ac:dyDescent="0.25">
      <c r="B80" s="19">
        <v>41047</v>
      </c>
      <c r="C80" s="17" t="s">
        <v>39</v>
      </c>
      <c r="D80" s="17" t="s">
        <v>22</v>
      </c>
      <c r="E80" s="21">
        <v>24</v>
      </c>
      <c r="F80" s="18">
        <v>9</v>
      </c>
      <c r="G80" s="23">
        <f>tblVerkauf[[#This Row],[Menge]]*tblVerkauf[[#This Row],[Preis]]</f>
        <v>216</v>
      </c>
    </row>
    <row r="81" spans="2:7" x14ac:dyDescent="0.25">
      <c r="B81" s="19">
        <v>41334</v>
      </c>
      <c r="C81" s="17" t="s">
        <v>39</v>
      </c>
      <c r="D81" s="17" t="s">
        <v>25</v>
      </c>
      <c r="E81" s="21">
        <v>387</v>
      </c>
      <c r="F81" s="18">
        <v>12</v>
      </c>
      <c r="G81" s="23">
        <f>tblVerkauf[[#This Row],[Menge]]*tblVerkauf[[#This Row],[Preis]]</f>
        <v>4644</v>
      </c>
    </row>
    <row r="82" spans="2:7" x14ac:dyDescent="0.25">
      <c r="B82" s="19">
        <v>40306</v>
      </c>
      <c r="C82" s="17" t="s">
        <v>39</v>
      </c>
      <c r="D82" s="17" t="s">
        <v>38</v>
      </c>
      <c r="E82" s="21">
        <v>154</v>
      </c>
      <c r="F82" s="18">
        <v>6</v>
      </c>
      <c r="G82" s="23">
        <f>tblVerkauf[[#This Row],[Menge]]*tblVerkauf[[#This Row],[Preis]]</f>
        <v>924</v>
      </c>
    </row>
    <row r="83" spans="2:7" x14ac:dyDescent="0.25">
      <c r="B83" s="19">
        <v>40775</v>
      </c>
      <c r="C83" s="17" t="s">
        <v>32</v>
      </c>
      <c r="D83" s="17" t="s">
        <v>31</v>
      </c>
      <c r="E83" s="21">
        <v>14</v>
      </c>
      <c r="F83" s="18">
        <v>6</v>
      </c>
      <c r="G83" s="23">
        <f>tblVerkauf[[#This Row],[Menge]]*tblVerkauf[[#This Row],[Preis]]</f>
        <v>84</v>
      </c>
    </row>
    <row r="84" spans="2:7" x14ac:dyDescent="0.25">
      <c r="B84" s="19">
        <v>41161</v>
      </c>
      <c r="C84" s="17" t="s">
        <v>35</v>
      </c>
      <c r="D84" s="17" t="s">
        <v>25</v>
      </c>
      <c r="E84" s="21">
        <v>329</v>
      </c>
      <c r="F84" s="18">
        <v>4</v>
      </c>
      <c r="G84" s="23">
        <f>tblVerkauf[[#This Row],[Menge]]*tblVerkauf[[#This Row],[Preis]]</f>
        <v>1316</v>
      </c>
    </row>
    <row r="85" spans="2:7" x14ac:dyDescent="0.25">
      <c r="B85" s="19">
        <v>41320</v>
      </c>
      <c r="C85" s="17" t="s">
        <v>29</v>
      </c>
      <c r="D85" s="17" t="s">
        <v>16</v>
      </c>
      <c r="E85" s="21">
        <v>225</v>
      </c>
      <c r="F85" s="18">
        <v>3</v>
      </c>
      <c r="G85" s="23">
        <f>tblVerkauf[[#This Row],[Menge]]*tblVerkauf[[#This Row],[Preis]]</f>
        <v>675</v>
      </c>
    </row>
    <row r="86" spans="2:7" x14ac:dyDescent="0.25">
      <c r="B86" s="19">
        <v>41131</v>
      </c>
      <c r="C86" s="17" t="s">
        <v>35</v>
      </c>
      <c r="D86" s="17" t="s">
        <v>31</v>
      </c>
      <c r="E86" s="21">
        <v>29</v>
      </c>
      <c r="F86" s="18">
        <v>14</v>
      </c>
      <c r="G86" s="23">
        <f>tblVerkauf[[#This Row],[Menge]]*tblVerkauf[[#This Row],[Preis]]</f>
        <v>406</v>
      </c>
    </row>
    <row r="87" spans="2:7" x14ac:dyDescent="0.25">
      <c r="B87" s="19">
        <v>40850</v>
      </c>
      <c r="C87" s="17" t="s">
        <v>37</v>
      </c>
      <c r="D87" s="17" t="s">
        <v>25</v>
      </c>
      <c r="E87" s="21">
        <v>368</v>
      </c>
      <c r="F87" s="18">
        <v>2</v>
      </c>
      <c r="G87" s="23">
        <f>tblVerkauf[[#This Row],[Menge]]*tblVerkauf[[#This Row],[Preis]]</f>
        <v>736</v>
      </c>
    </row>
    <row r="88" spans="2:7" x14ac:dyDescent="0.25">
      <c r="B88" s="19">
        <v>40225</v>
      </c>
      <c r="C88" s="17" t="s">
        <v>27</v>
      </c>
      <c r="D88" s="17" t="s">
        <v>31</v>
      </c>
      <c r="E88" s="21">
        <v>31</v>
      </c>
      <c r="F88" s="18">
        <v>6</v>
      </c>
      <c r="G88" s="23">
        <f>tblVerkauf[[#This Row],[Menge]]*tblVerkauf[[#This Row],[Preis]]</f>
        <v>186</v>
      </c>
    </row>
    <row r="89" spans="2:7" x14ac:dyDescent="0.25">
      <c r="B89" s="19">
        <v>41089</v>
      </c>
      <c r="C89" s="17" t="s">
        <v>33</v>
      </c>
      <c r="D89" s="17" t="s">
        <v>25</v>
      </c>
      <c r="E89" s="21">
        <v>729</v>
      </c>
      <c r="F89" s="18">
        <v>27</v>
      </c>
      <c r="G89" s="23">
        <f>tblVerkauf[[#This Row],[Menge]]*tblVerkauf[[#This Row],[Preis]]</f>
        <v>19683</v>
      </c>
    </row>
    <row r="90" spans="2:7" x14ac:dyDescent="0.25">
      <c r="B90" s="19">
        <v>40989</v>
      </c>
      <c r="C90" s="17" t="s">
        <v>35</v>
      </c>
      <c r="D90" s="17" t="s">
        <v>22</v>
      </c>
      <c r="E90" s="21">
        <v>17</v>
      </c>
      <c r="F90" s="18">
        <v>18</v>
      </c>
      <c r="G90" s="23">
        <f>tblVerkauf[[#This Row],[Menge]]*tblVerkauf[[#This Row],[Preis]]</f>
        <v>306</v>
      </c>
    </row>
    <row r="91" spans="2:7" x14ac:dyDescent="0.25">
      <c r="B91" s="19">
        <v>40214</v>
      </c>
      <c r="C91" s="17" t="s">
        <v>30</v>
      </c>
      <c r="D91" s="17" t="s">
        <v>25</v>
      </c>
      <c r="E91" s="21">
        <v>397</v>
      </c>
      <c r="F91" s="18">
        <v>8</v>
      </c>
      <c r="G91" s="23">
        <f>tblVerkauf[[#This Row],[Menge]]*tblVerkauf[[#This Row],[Preis]]</f>
        <v>3176</v>
      </c>
    </row>
    <row r="92" spans="2:7" x14ac:dyDescent="0.25">
      <c r="B92" s="19">
        <v>41319</v>
      </c>
      <c r="C92" s="17" t="s">
        <v>32</v>
      </c>
      <c r="D92" s="17" t="s">
        <v>22</v>
      </c>
      <c r="E92" s="21">
        <v>36</v>
      </c>
      <c r="F92" s="18">
        <v>16</v>
      </c>
      <c r="G92" s="23">
        <f>tblVerkauf[[#This Row],[Menge]]*tblVerkauf[[#This Row],[Preis]]</f>
        <v>576</v>
      </c>
    </row>
    <row r="93" spans="2:7" x14ac:dyDescent="0.25">
      <c r="B93" s="19">
        <v>40761</v>
      </c>
      <c r="C93" s="17" t="s">
        <v>33</v>
      </c>
      <c r="D93" s="17" t="s">
        <v>22</v>
      </c>
      <c r="E93" s="21">
        <v>20</v>
      </c>
      <c r="F93" s="18">
        <v>18</v>
      </c>
      <c r="G93" s="23">
        <f>tblVerkauf[[#This Row],[Menge]]*tblVerkauf[[#This Row],[Preis]]</f>
        <v>360</v>
      </c>
    </row>
    <row r="94" spans="2:7" x14ac:dyDescent="0.25">
      <c r="B94" s="19">
        <v>40743</v>
      </c>
      <c r="C94" s="17" t="s">
        <v>17</v>
      </c>
      <c r="D94" s="17" t="s">
        <v>25</v>
      </c>
      <c r="E94" s="21">
        <v>707</v>
      </c>
      <c r="F94" s="18">
        <v>27</v>
      </c>
      <c r="G94" s="23">
        <f>tblVerkauf[[#This Row],[Menge]]*tblVerkauf[[#This Row],[Preis]]</f>
        <v>19089</v>
      </c>
    </row>
    <row r="95" spans="2:7" x14ac:dyDescent="0.25">
      <c r="B95" s="19">
        <v>41389</v>
      </c>
      <c r="C95" s="17" t="s">
        <v>32</v>
      </c>
      <c r="D95" s="17" t="s">
        <v>31</v>
      </c>
      <c r="E95" s="21">
        <v>36</v>
      </c>
      <c r="F95" s="18">
        <v>28</v>
      </c>
      <c r="G95" s="23">
        <f>tblVerkauf[[#This Row],[Menge]]*tblVerkauf[[#This Row],[Preis]]</f>
        <v>1008</v>
      </c>
    </row>
    <row r="96" spans="2:7" x14ac:dyDescent="0.25">
      <c r="B96" s="19">
        <v>40192</v>
      </c>
      <c r="C96" s="17" t="s">
        <v>30</v>
      </c>
      <c r="D96" s="17" t="s">
        <v>8</v>
      </c>
      <c r="E96" s="21">
        <v>66</v>
      </c>
      <c r="F96" s="18">
        <v>4</v>
      </c>
      <c r="G96" s="23">
        <f>tblVerkauf[[#This Row],[Menge]]*tblVerkauf[[#This Row],[Preis]]</f>
        <v>264</v>
      </c>
    </row>
    <row r="97" spans="2:7" x14ac:dyDescent="0.25">
      <c r="B97" s="19">
        <v>40970</v>
      </c>
      <c r="C97" s="17" t="s">
        <v>27</v>
      </c>
      <c r="D97" s="17" t="s">
        <v>8</v>
      </c>
      <c r="E97" s="21">
        <v>23</v>
      </c>
      <c r="F97" s="18">
        <v>32</v>
      </c>
      <c r="G97" s="23">
        <f>tblVerkauf[[#This Row],[Menge]]*tblVerkauf[[#This Row],[Preis]]</f>
        <v>736</v>
      </c>
    </row>
    <row r="98" spans="2:7" x14ac:dyDescent="0.25">
      <c r="B98" s="19">
        <v>40354</v>
      </c>
      <c r="C98" s="17" t="s">
        <v>29</v>
      </c>
      <c r="D98" s="17" t="s">
        <v>16</v>
      </c>
      <c r="E98" s="21">
        <v>130</v>
      </c>
      <c r="F98" s="18">
        <v>4</v>
      </c>
      <c r="G98" s="23">
        <f>tblVerkauf[[#This Row],[Menge]]*tblVerkauf[[#This Row],[Preis]]</f>
        <v>520</v>
      </c>
    </row>
    <row r="99" spans="2:7" x14ac:dyDescent="0.25">
      <c r="B99" s="19">
        <v>41326</v>
      </c>
      <c r="C99" s="17" t="s">
        <v>29</v>
      </c>
      <c r="D99" s="17" t="s">
        <v>25</v>
      </c>
      <c r="E99" s="21">
        <v>362</v>
      </c>
      <c r="F99" s="18">
        <v>24</v>
      </c>
      <c r="G99" s="23">
        <f>tblVerkauf[[#This Row],[Menge]]*tblVerkauf[[#This Row],[Preis]]</f>
        <v>8688</v>
      </c>
    </row>
    <row r="100" spans="2:7" x14ac:dyDescent="0.25">
      <c r="B100" s="19">
        <v>40796</v>
      </c>
      <c r="C100" s="17" t="s">
        <v>26</v>
      </c>
      <c r="D100" s="17" t="s">
        <v>25</v>
      </c>
      <c r="E100" s="21">
        <v>349</v>
      </c>
      <c r="F100" s="18">
        <v>6</v>
      </c>
      <c r="G100" s="23">
        <f>tblVerkauf[[#This Row],[Menge]]*tblVerkauf[[#This Row],[Preis]]</f>
        <v>2094</v>
      </c>
    </row>
    <row r="101" spans="2:7" x14ac:dyDescent="0.25">
      <c r="B101" s="19">
        <v>40573</v>
      </c>
      <c r="C101" s="17" t="s">
        <v>24</v>
      </c>
      <c r="D101" s="17" t="s">
        <v>22</v>
      </c>
      <c r="E101" s="21">
        <v>18</v>
      </c>
      <c r="F101" s="18">
        <v>4</v>
      </c>
      <c r="G101" s="23">
        <f>tblVerkauf[[#This Row],[Menge]]*tblVerkauf[[#This Row],[Preis]]</f>
        <v>72</v>
      </c>
    </row>
    <row r="102" spans="2:7" x14ac:dyDescent="0.25">
      <c r="B102" s="19">
        <v>40514</v>
      </c>
      <c r="C102" s="17" t="s">
        <v>23</v>
      </c>
      <c r="D102" s="17" t="s">
        <v>16</v>
      </c>
      <c r="E102" s="21">
        <v>31</v>
      </c>
      <c r="F102" s="18">
        <v>18</v>
      </c>
      <c r="G102" s="23">
        <f>tblVerkauf[[#This Row],[Menge]]*tblVerkauf[[#This Row],[Preis]]</f>
        <v>558</v>
      </c>
    </row>
    <row r="103" spans="2:7" x14ac:dyDescent="0.25">
      <c r="B103" s="19">
        <v>40579</v>
      </c>
      <c r="C103" s="17" t="s">
        <v>20</v>
      </c>
      <c r="D103" s="17" t="s">
        <v>22</v>
      </c>
      <c r="E103" s="21">
        <v>26</v>
      </c>
      <c r="F103" s="18">
        <v>24</v>
      </c>
      <c r="G103" s="23">
        <f>tblVerkauf[[#This Row],[Menge]]*tblVerkauf[[#This Row],[Preis]]</f>
        <v>624</v>
      </c>
    </row>
    <row r="104" spans="2:7" x14ac:dyDescent="0.25">
      <c r="B104" s="19">
        <v>40468</v>
      </c>
      <c r="C104" s="17" t="s">
        <v>20</v>
      </c>
      <c r="D104" s="17" t="s">
        <v>8</v>
      </c>
      <c r="E104" s="21">
        <v>29</v>
      </c>
      <c r="F104" s="18">
        <v>18</v>
      </c>
      <c r="G104" s="23">
        <f>tblVerkauf[[#This Row],[Menge]]*tblVerkauf[[#This Row],[Preis]]</f>
        <v>522</v>
      </c>
    </row>
    <row r="105" spans="2:7" x14ac:dyDescent="0.25">
      <c r="B105" s="19">
        <v>41507</v>
      </c>
      <c r="C105" s="17" t="s">
        <v>17</v>
      </c>
      <c r="D105" s="17" t="s">
        <v>16</v>
      </c>
      <c r="E105" s="21">
        <v>259</v>
      </c>
      <c r="F105" s="18">
        <v>12</v>
      </c>
      <c r="G105" s="23">
        <f>tblVerkauf[[#This Row],[Menge]]*tblVerkauf[[#This Row],[Preis]]</f>
        <v>3108</v>
      </c>
    </row>
    <row r="106" spans="2:7" x14ac:dyDescent="0.25">
      <c r="B106" s="31" t="s">
        <v>71</v>
      </c>
      <c r="C106" s="31"/>
      <c r="D106" s="31"/>
      <c r="E106" s="28"/>
      <c r="F106" s="28"/>
      <c r="G106" s="33">
        <f>SUBTOTAL(109,tblVerkauf[Umsatz])</f>
        <v>206042</v>
      </c>
    </row>
  </sheetData>
  <pageMargins left="0.7" right="0.7" top="0.78740157499999996" bottom="0.78740157499999996" header="0.3" footer="0.3"/>
  <pageSetup paperSize="9" orientation="portrait" horizontalDpi="4294967295" verticalDpi="4294967295"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zoomScaleNormal="100" workbookViewId="0"/>
  </sheetViews>
  <sheetFormatPr baseColWidth="10" defaultRowHeight="15" x14ac:dyDescent="0.25"/>
  <cols>
    <col min="1" max="1" width="8.5703125" customWidth="1"/>
    <col min="2" max="2" width="12.7109375" customWidth="1"/>
    <col min="3" max="3" width="10.7109375" customWidth="1"/>
    <col min="4" max="5" width="15.7109375" customWidth="1"/>
    <col min="6" max="6" width="12.7109375" customWidth="1"/>
    <col min="7" max="7" width="5.28515625" style="53" customWidth="1"/>
    <col min="8" max="8" width="33.140625" customWidth="1"/>
    <col min="9" max="9" width="1.7109375" customWidth="1"/>
    <col min="10" max="10" width="20.140625" customWidth="1"/>
  </cols>
  <sheetData>
    <row r="1" spans="1:7" ht="45" customHeight="1" x14ac:dyDescent="0.7">
      <c r="A1" s="4"/>
      <c r="B1" s="14" t="s">
        <v>144</v>
      </c>
    </row>
    <row r="2" spans="1:7" x14ac:dyDescent="0.25">
      <c r="B2" t="s">
        <v>145</v>
      </c>
    </row>
    <row r="5" spans="1:7" x14ac:dyDescent="0.25">
      <c r="E5" s="49" t="s">
        <v>15</v>
      </c>
      <c r="F5" s="48">
        <f>SUBTOTAL(109,tblUmsatz[Umsatz])</f>
        <v>98212</v>
      </c>
      <c r="G5" s="54"/>
    </row>
    <row r="6" spans="1:7" x14ac:dyDescent="0.25">
      <c r="E6" s="50" t="s">
        <v>147</v>
      </c>
      <c r="F6" s="51">
        <f>F5/F7</f>
        <v>0.17929455664705377</v>
      </c>
      <c r="G6" s="55"/>
    </row>
    <row r="7" spans="1:7" x14ac:dyDescent="0.25">
      <c r="E7" s="49" t="s">
        <v>81</v>
      </c>
      <c r="F7" s="48">
        <f>SUM(tblUmsatz[Umsatz])</f>
        <v>547769</v>
      </c>
      <c r="G7" s="54"/>
    </row>
    <row r="9" spans="1:7" x14ac:dyDescent="0.25">
      <c r="B9" s="43" t="s">
        <v>49</v>
      </c>
      <c r="C9" s="43" t="s">
        <v>50</v>
      </c>
      <c r="D9" s="43" t="s">
        <v>109</v>
      </c>
      <c r="E9" s="43" t="s">
        <v>148</v>
      </c>
      <c r="F9" t="s">
        <v>15</v>
      </c>
    </row>
    <row r="10" spans="1:7" x14ac:dyDescent="0.25">
      <c r="B10" s="19">
        <v>41627</v>
      </c>
      <c r="C10" s="43" t="s">
        <v>21</v>
      </c>
      <c r="D10" s="43" t="s">
        <v>149</v>
      </c>
      <c r="E10" s="43" t="s">
        <v>150</v>
      </c>
      <c r="F10" s="52">
        <v>9744</v>
      </c>
      <c r="G10" s="52"/>
    </row>
    <row r="11" spans="1:7" hidden="1" x14ac:dyDescent="0.25">
      <c r="B11" s="19">
        <v>41303</v>
      </c>
      <c r="C11" s="43" t="s">
        <v>28</v>
      </c>
      <c r="D11" s="43" t="s">
        <v>151</v>
      </c>
      <c r="E11" s="43" t="s">
        <v>157</v>
      </c>
      <c r="F11" s="52">
        <v>973</v>
      </c>
      <c r="G11" s="52"/>
    </row>
    <row r="12" spans="1:7" hidden="1" x14ac:dyDescent="0.25">
      <c r="B12" s="19">
        <v>41606</v>
      </c>
      <c r="C12" s="43" t="s">
        <v>18</v>
      </c>
      <c r="D12" s="43" t="s">
        <v>17</v>
      </c>
      <c r="E12" s="43" t="s">
        <v>158</v>
      </c>
      <c r="F12" s="52">
        <v>5246</v>
      </c>
      <c r="G12" s="52"/>
    </row>
    <row r="13" spans="1:7" hidden="1" x14ac:dyDescent="0.25">
      <c r="B13" s="19">
        <v>41411</v>
      </c>
      <c r="C13" s="43" t="s">
        <v>36</v>
      </c>
      <c r="D13" s="43" t="s">
        <v>39</v>
      </c>
      <c r="E13" s="43" t="s">
        <v>152</v>
      </c>
      <c r="F13" s="52">
        <v>19567</v>
      </c>
      <c r="G13" s="56"/>
    </row>
    <row r="14" spans="1:7" hidden="1" x14ac:dyDescent="0.25">
      <c r="B14" s="19">
        <v>41319</v>
      </c>
      <c r="C14" s="43" t="s">
        <v>36</v>
      </c>
      <c r="D14" s="43" t="s">
        <v>39</v>
      </c>
      <c r="E14" s="43" t="s">
        <v>153</v>
      </c>
      <c r="F14" s="52">
        <v>8886</v>
      </c>
      <c r="G14" s="56"/>
    </row>
    <row r="15" spans="1:7" hidden="1" x14ac:dyDescent="0.25">
      <c r="B15" s="19">
        <v>41444</v>
      </c>
      <c r="C15" s="43" t="s">
        <v>36</v>
      </c>
      <c r="D15" s="43" t="s">
        <v>39</v>
      </c>
      <c r="E15" s="43" t="s">
        <v>153</v>
      </c>
      <c r="F15" s="52">
        <v>9970</v>
      </c>
      <c r="G15" s="56"/>
    </row>
    <row r="16" spans="1:7" x14ac:dyDescent="0.25">
      <c r="B16" s="19">
        <v>41376</v>
      </c>
      <c r="C16" s="43" t="s">
        <v>28</v>
      </c>
      <c r="D16" s="43" t="s">
        <v>151</v>
      </c>
      <c r="E16" s="43" t="s">
        <v>159</v>
      </c>
      <c r="F16" s="52">
        <v>14710</v>
      </c>
      <c r="G16" s="52"/>
    </row>
    <row r="17" spans="2:7" hidden="1" x14ac:dyDescent="0.25">
      <c r="B17" s="19">
        <v>41399</v>
      </c>
      <c r="C17" s="43" t="s">
        <v>18</v>
      </c>
      <c r="D17" s="43" t="s">
        <v>24</v>
      </c>
      <c r="E17" s="43" t="s">
        <v>158</v>
      </c>
      <c r="F17" s="52">
        <v>8716</v>
      </c>
      <c r="G17" s="52"/>
    </row>
    <row r="18" spans="2:7" x14ac:dyDescent="0.25">
      <c r="B18" s="19">
        <v>41594</v>
      </c>
      <c r="C18" s="43" t="s">
        <v>28</v>
      </c>
      <c r="D18" s="43" t="s">
        <v>154</v>
      </c>
      <c r="E18" s="43" t="s">
        <v>159</v>
      </c>
      <c r="F18" s="52">
        <v>18752</v>
      </c>
      <c r="G18" s="52"/>
    </row>
    <row r="19" spans="2:7" hidden="1" x14ac:dyDescent="0.25">
      <c r="B19" s="19">
        <v>41485</v>
      </c>
      <c r="C19" s="43" t="s">
        <v>18</v>
      </c>
      <c r="D19" s="43" t="s">
        <v>24</v>
      </c>
      <c r="E19" s="43" t="s">
        <v>152</v>
      </c>
      <c r="F19" s="52">
        <v>11927</v>
      </c>
      <c r="G19" s="52"/>
    </row>
    <row r="20" spans="2:7" hidden="1" x14ac:dyDescent="0.25">
      <c r="B20" s="19">
        <v>41389</v>
      </c>
      <c r="C20" s="43" t="s">
        <v>18</v>
      </c>
      <c r="D20" s="43" t="s">
        <v>17</v>
      </c>
      <c r="E20" s="43" t="s">
        <v>155</v>
      </c>
      <c r="F20" s="52">
        <v>17031</v>
      </c>
      <c r="G20" s="52"/>
    </row>
    <row r="21" spans="2:7" hidden="1" x14ac:dyDescent="0.25">
      <c r="B21" s="19">
        <v>41424</v>
      </c>
      <c r="C21" s="43" t="s">
        <v>18</v>
      </c>
      <c r="D21" s="43" t="s">
        <v>24</v>
      </c>
      <c r="E21" s="43" t="s">
        <v>159</v>
      </c>
      <c r="F21" s="52">
        <v>8587</v>
      </c>
      <c r="G21" s="52"/>
    </row>
    <row r="22" spans="2:7" hidden="1" x14ac:dyDescent="0.25">
      <c r="B22" s="19">
        <v>41453</v>
      </c>
      <c r="C22" s="43" t="s">
        <v>28</v>
      </c>
      <c r="D22" s="43" t="s">
        <v>154</v>
      </c>
      <c r="E22" s="43" t="s">
        <v>158</v>
      </c>
      <c r="F22" s="52">
        <v>8144</v>
      </c>
      <c r="G22" s="52"/>
    </row>
    <row r="23" spans="2:7" hidden="1" x14ac:dyDescent="0.25">
      <c r="B23" s="19">
        <v>41399</v>
      </c>
      <c r="C23" s="43" t="s">
        <v>21</v>
      </c>
      <c r="D23" s="43" t="s">
        <v>156</v>
      </c>
      <c r="E23" s="43" t="s">
        <v>155</v>
      </c>
      <c r="F23" s="52">
        <v>17739</v>
      </c>
      <c r="G23" s="52"/>
    </row>
    <row r="24" spans="2:7" hidden="1" x14ac:dyDescent="0.25">
      <c r="B24" s="19">
        <v>41409</v>
      </c>
      <c r="C24" s="43" t="s">
        <v>36</v>
      </c>
      <c r="D24" s="43" t="s">
        <v>39</v>
      </c>
      <c r="E24" s="43" t="s">
        <v>157</v>
      </c>
      <c r="F24" s="52">
        <v>19025</v>
      </c>
      <c r="G24" s="56"/>
    </row>
    <row r="25" spans="2:7" hidden="1" x14ac:dyDescent="0.25">
      <c r="B25" s="19">
        <v>41527</v>
      </c>
      <c r="C25" s="43" t="s">
        <v>36</v>
      </c>
      <c r="D25" s="43" t="s">
        <v>39</v>
      </c>
      <c r="E25" s="43" t="s">
        <v>155</v>
      </c>
      <c r="F25" s="52">
        <v>1721</v>
      </c>
      <c r="G25" s="56"/>
    </row>
    <row r="26" spans="2:7" hidden="1" x14ac:dyDescent="0.25">
      <c r="B26" s="19">
        <v>41301</v>
      </c>
      <c r="C26" s="43" t="s">
        <v>21</v>
      </c>
      <c r="D26" s="43" t="s">
        <v>156</v>
      </c>
      <c r="E26" s="43" t="s">
        <v>158</v>
      </c>
      <c r="F26" s="52">
        <v>13237</v>
      </c>
      <c r="G26" s="52"/>
    </row>
    <row r="27" spans="2:7" hidden="1" x14ac:dyDescent="0.25">
      <c r="B27" s="19">
        <v>41427</v>
      </c>
      <c r="C27" s="43" t="s">
        <v>28</v>
      </c>
      <c r="D27" s="43" t="s">
        <v>154</v>
      </c>
      <c r="E27" s="43" t="s">
        <v>157</v>
      </c>
      <c r="F27" s="52">
        <v>5611</v>
      </c>
      <c r="G27" s="52"/>
    </row>
    <row r="28" spans="2:7" hidden="1" x14ac:dyDescent="0.25">
      <c r="B28" s="19">
        <v>41297</v>
      </c>
      <c r="C28" s="43" t="s">
        <v>21</v>
      </c>
      <c r="D28" s="43" t="s">
        <v>149</v>
      </c>
      <c r="E28" s="43" t="s">
        <v>157</v>
      </c>
      <c r="F28" s="52">
        <v>17234</v>
      </c>
      <c r="G28" s="52"/>
    </row>
    <row r="29" spans="2:7" x14ac:dyDescent="0.25">
      <c r="B29" s="19">
        <v>41381</v>
      </c>
      <c r="C29" s="43" t="s">
        <v>28</v>
      </c>
      <c r="D29" s="43" t="s">
        <v>151</v>
      </c>
      <c r="E29" s="43" t="s">
        <v>159</v>
      </c>
      <c r="F29" s="52">
        <v>10786</v>
      </c>
      <c r="G29" s="52"/>
    </row>
    <row r="30" spans="2:7" hidden="1" x14ac:dyDescent="0.25">
      <c r="B30" s="19">
        <v>41369</v>
      </c>
      <c r="C30" s="43" t="s">
        <v>28</v>
      </c>
      <c r="D30" s="43" t="s">
        <v>154</v>
      </c>
      <c r="E30" s="43" t="s">
        <v>155</v>
      </c>
      <c r="F30" s="52">
        <v>626</v>
      </c>
      <c r="G30" s="52"/>
    </row>
    <row r="31" spans="2:7" hidden="1" x14ac:dyDescent="0.25">
      <c r="B31" s="19">
        <v>41559</v>
      </c>
      <c r="C31" s="43" t="s">
        <v>28</v>
      </c>
      <c r="D31" s="43" t="s">
        <v>154</v>
      </c>
      <c r="E31" s="43" t="s">
        <v>158</v>
      </c>
      <c r="F31" s="52">
        <v>9482</v>
      </c>
      <c r="G31" s="52"/>
    </row>
    <row r="32" spans="2:7" x14ac:dyDescent="0.25">
      <c r="B32" s="19">
        <v>41476</v>
      </c>
      <c r="C32" s="43" t="s">
        <v>21</v>
      </c>
      <c r="D32" s="43" t="s">
        <v>149</v>
      </c>
      <c r="E32" s="43" t="s">
        <v>159</v>
      </c>
      <c r="F32" s="52">
        <v>6249</v>
      </c>
      <c r="G32" s="52"/>
    </row>
    <row r="33" spans="2:7" hidden="1" x14ac:dyDescent="0.25">
      <c r="B33" s="19">
        <v>41507</v>
      </c>
      <c r="C33" s="43" t="s">
        <v>21</v>
      </c>
      <c r="D33" s="43" t="s">
        <v>149</v>
      </c>
      <c r="E33" s="43" t="s">
        <v>157</v>
      </c>
      <c r="F33" s="52">
        <v>13970</v>
      </c>
      <c r="G33" s="52"/>
    </row>
    <row r="34" spans="2:7" hidden="1" x14ac:dyDescent="0.25">
      <c r="B34" s="19">
        <v>41367</v>
      </c>
      <c r="C34" s="43" t="s">
        <v>36</v>
      </c>
      <c r="D34" s="43" t="s">
        <v>39</v>
      </c>
      <c r="E34" s="43" t="s">
        <v>150</v>
      </c>
      <c r="F34" s="52">
        <v>9991</v>
      </c>
      <c r="G34" s="56"/>
    </row>
    <row r="35" spans="2:7" hidden="1" x14ac:dyDescent="0.25">
      <c r="B35" s="19">
        <v>41306</v>
      </c>
      <c r="C35" s="43" t="s">
        <v>28</v>
      </c>
      <c r="D35" s="43" t="s">
        <v>151</v>
      </c>
      <c r="E35" s="43" t="s">
        <v>157</v>
      </c>
      <c r="F35" s="52">
        <v>18848</v>
      </c>
      <c r="G35" s="52"/>
    </row>
    <row r="36" spans="2:7" hidden="1" x14ac:dyDescent="0.25">
      <c r="B36" s="19">
        <v>41345</v>
      </c>
      <c r="C36" s="43" t="s">
        <v>18</v>
      </c>
      <c r="D36" s="43" t="s">
        <v>24</v>
      </c>
      <c r="E36" s="43" t="s">
        <v>159</v>
      </c>
      <c r="F36" s="52">
        <v>15065</v>
      </c>
      <c r="G36" s="52"/>
    </row>
    <row r="37" spans="2:7" hidden="1" x14ac:dyDescent="0.25">
      <c r="B37" s="19">
        <v>41510</v>
      </c>
      <c r="C37" s="43" t="s">
        <v>18</v>
      </c>
      <c r="D37" s="43" t="s">
        <v>17</v>
      </c>
      <c r="E37" s="43" t="s">
        <v>158</v>
      </c>
      <c r="F37" s="52">
        <v>12880</v>
      </c>
      <c r="G37" s="52"/>
    </row>
    <row r="38" spans="2:7" x14ac:dyDescent="0.25">
      <c r="B38" s="19">
        <v>41411</v>
      </c>
      <c r="C38" s="43" t="s">
        <v>21</v>
      </c>
      <c r="D38" s="43" t="s">
        <v>149</v>
      </c>
      <c r="E38" s="43" t="s">
        <v>159</v>
      </c>
      <c r="F38" s="52">
        <v>13232</v>
      </c>
      <c r="G38" s="52"/>
    </row>
    <row r="39" spans="2:7" hidden="1" x14ac:dyDescent="0.25">
      <c r="B39" s="19">
        <v>41628</v>
      </c>
      <c r="C39" s="43" t="s">
        <v>28</v>
      </c>
      <c r="D39" s="43" t="s">
        <v>154</v>
      </c>
      <c r="E39" s="43" t="s">
        <v>158</v>
      </c>
      <c r="F39" s="52">
        <v>903</v>
      </c>
      <c r="G39" s="52"/>
    </row>
    <row r="40" spans="2:7" x14ac:dyDescent="0.25">
      <c r="B40" s="19">
        <v>41539</v>
      </c>
      <c r="C40" s="43" t="s">
        <v>28</v>
      </c>
      <c r="D40" s="43" t="s">
        <v>154</v>
      </c>
      <c r="E40" s="43" t="s">
        <v>150</v>
      </c>
      <c r="F40" s="52">
        <v>2422</v>
      </c>
      <c r="G40" s="52"/>
    </row>
    <row r="41" spans="2:7" hidden="1" x14ac:dyDescent="0.25">
      <c r="B41" s="19">
        <v>41570</v>
      </c>
      <c r="C41" s="43" t="s">
        <v>28</v>
      </c>
      <c r="D41" s="43" t="s">
        <v>151</v>
      </c>
      <c r="E41" s="43" t="s">
        <v>155</v>
      </c>
      <c r="F41" s="52">
        <v>1173</v>
      </c>
      <c r="G41" s="52"/>
    </row>
    <row r="42" spans="2:7" hidden="1" x14ac:dyDescent="0.25">
      <c r="B42" s="19">
        <v>41584</v>
      </c>
      <c r="C42" s="43" t="s">
        <v>28</v>
      </c>
      <c r="D42" s="43" t="s">
        <v>154</v>
      </c>
      <c r="E42" s="43" t="s">
        <v>155</v>
      </c>
      <c r="F42" s="52">
        <v>15012</v>
      </c>
      <c r="G42" s="52"/>
    </row>
    <row r="43" spans="2:7" hidden="1" x14ac:dyDescent="0.25">
      <c r="B43" s="19">
        <v>41510</v>
      </c>
      <c r="C43" s="43" t="s">
        <v>28</v>
      </c>
      <c r="D43" s="43" t="s">
        <v>151</v>
      </c>
      <c r="E43" s="43" t="s">
        <v>155</v>
      </c>
      <c r="F43" s="52">
        <v>6179</v>
      </c>
      <c r="G43" s="52"/>
    </row>
    <row r="44" spans="2:7" hidden="1" x14ac:dyDescent="0.25">
      <c r="B44" s="19">
        <v>41342</v>
      </c>
      <c r="C44" s="43" t="s">
        <v>28</v>
      </c>
      <c r="D44" s="43" t="s">
        <v>154</v>
      </c>
      <c r="E44" s="43" t="s">
        <v>155</v>
      </c>
      <c r="F44" s="52">
        <v>11858</v>
      </c>
      <c r="G44" s="52"/>
    </row>
    <row r="45" spans="2:7" hidden="1" x14ac:dyDescent="0.25">
      <c r="B45" s="19">
        <v>41621</v>
      </c>
      <c r="C45" s="43" t="s">
        <v>18</v>
      </c>
      <c r="D45" s="43" t="s">
        <v>24</v>
      </c>
      <c r="E45" s="43" t="s">
        <v>155</v>
      </c>
      <c r="F45" s="52">
        <v>1614</v>
      </c>
      <c r="G45" s="52"/>
    </row>
    <row r="46" spans="2:7" hidden="1" x14ac:dyDescent="0.25">
      <c r="B46" s="19">
        <v>41475</v>
      </c>
      <c r="C46" s="43" t="s">
        <v>36</v>
      </c>
      <c r="D46" s="43" t="s">
        <v>39</v>
      </c>
      <c r="E46" s="43" t="s">
        <v>157</v>
      </c>
      <c r="F46" s="52">
        <v>1781</v>
      </c>
      <c r="G46" s="56"/>
    </row>
    <row r="47" spans="2:7" hidden="1" x14ac:dyDescent="0.25">
      <c r="B47" s="19">
        <v>41573</v>
      </c>
      <c r="C47" s="43" t="s">
        <v>18</v>
      </c>
      <c r="D47" s="43" t="s">
        <v>17</v>
      </c>
      <c r="E47" s="43" t="s">
        <v>152</v>
      </c>
      <c r="F47" s="52">
        <v>8385</v>
      </c>
      <c r="G47" s="52"/>
    </row>
    <row r="48" spans="2:7" hidden="1" x14ac:dyDescent="0.25">
      <c r="B48" s="19">
        <v>41281</v>
      </c>
      <c r="C48" s="43" t="s">
        <v>18</v>
      </c>
      <c r="D48" s="43" t="s">
        <v>24</v>
      </c>
      <c r="E48" s="43" t="s">
        <v>150</v>
      </c>
      <c r="F48" s="52">
        <v>8582</v>
      </c>
      <c r="G48" s="52"/>
    </row>
    <row r="49" spans="2:7" hidden="1" x14ac:dyDescent="0.25">
      <c r="B49" s="19">
        <v>41590</v>
      </c>
      <c r="C49" s="43" t="s">
        <v>21</v>
      </c>
      <c r="D49" s="43" t="s">
        <v>156</v>
      </c>
      <c r="E49" s="43" t="s">
        <v>150</v>
      </c>
      <c r="F49" s="52">
        <v>16650</v>
      </c>
      <c r="G49" s="52"/>
    </row>
    <row r="50" spans="2:7" hidden="1" x14ac:dyDescent="0.25">
      <c r="B50" s="19">
        <v>41558</v>
      </c>
      <c r="C50" s="43" t="s">
        <v>21</v>
      </c>
      <c r="D50" s="43" t="s">
        <v>156</v>
      </c>
      <c r="E50" s="43" t="s">
        <v>155</v>
      </c>
      <c r="F50" s="52">
        <v>2286</v>
      </c>
      <c r="G50" s="52"/>
    </row>
    <row r="51" spans="2:7" hidden="1" x14ac:dyDescent="0.25">
      <c r="B51" s="19">
        <v>41388</v>
      </c>
      <c r="C51" s="43" t="s">
        <v>18</v>
      </c>
      <c r="D51" s="43" t="s">
        <v>17</v>
      </c>
      <c r="E51" s="43" t="s">
        <v>150</v>
      </c>
      <c r="F51" s="52">
        <v>13321</v>
      </c>
      <c r="G51" s="52"/>
    </row>
    <row r="52" spans="2:7" hidden="1" x14ac:dyDescent="0.25">
      <c r="B52" s="19">
        <v>41336</v>
      </c>
      <c r="C52" s="43" t="s">
        <v>21</v>
      </c>
      <c r="D52" s="43" t="s">
        <v>149</v>
      </c>
      <c r="E52" s="43" t="s">
        <v>155</v>
      </c>
      <c r="F52" s="52">
        <v>1350</v>
      </c>
      <c r="G52" s="52"/>
    </row>
    <row r="53" spans="2:7" hidden="1" x14ac:dyDescent="0.25">
      <c r="B53" s="19">
        <v>41376</v>
      </c>
      <c r="C53" s="43" t="s">
        <v>28</v>
      </c>
      <c r="D53" s="43" t="s">
        <v>151</v>
      </c>
      <c r="E53" s="43" t="s">
        <v>155</v>
      </c>
      <c r="F53" s="52">
        <v>8366</v>
      </c>
      <c r="G53" s="52"/>
    </row>
    <row r="54" spans="2:7" x14ac:dyDescent="0.25">
      <c r="B54" s="19">
        <v>41310</v>
      </c>
      <c r="C54" s="43" t="s">
        <v>21</v>
      </c>
      <c r="D54" s="43" t="s">
        <v>149</v>
      </c>
      <c r="E54" s="43" t="s">
        <v>159</v>
      </c>
      <c r="F54" s="52">
        <v>18218</v>
      </c>
      <c r="G54" s="52"/>
    </row>
    <row r="55" spans="2:7" hidden="1" x14ac:dyDescent="0.25">
      <c r="B55" s="19">
        <v>41479</v>
      </c>
      <c r="C55" s="43" t="s">
        <v>18</v>
      </c>
      <c r="D55" s="43" t="s">
        <v>24</v>
      </c>
      <c r="E55" s="43" t="s">
        <v>155</v>
      </c>
      <c r="F55" s="52">
        <v>6083</v>
      </c>
      <c r="G55" s="52"/>
    </row>
    <row r="56" spans="2:7" hidden="1" x14ac:dyDescent="0.25">
      <c r="B56" s="19">
        <v>41443</v>
      </c>
      <c r="C56" s="43" t="s">
        <v>36</v>
      </c>
      <c r="D56" s="43" t="s">
        <v>39</v>
      </c>
      <c r="E56" s="43" t="s">
        <v>155</v>
      </c>
      <c r="F56" s="52">
        <v>16254</v>
      </c>
      <c r="G56" s="56"/>
    </row>
    <row r="57" spans="2:7" hidden="1" x14ac:dyDescent="0.25">
      <c r="B57" s="19">
        <v>41319</v>
      </c>
      <c r="C57" s="43" t="s">
        <v>18</v>
      </c>
      <c r="D57" s="43" t="s">
        <v>24</v>
      </c>
      <c r="E57" s="43" t="s">
        <v>153</v>
      </c>
      <c r="F57" s="52">
        <v>13348</v>
      </c>
      <c r="G57" s="52"/>
    </row>
    <row r="58" spans="2:7" hidden="1" x14ac:dyDescent="0.25">
      <c r="B58" s="19">
        <v>41401</v>
      </c>
      <c r="C58" s="43" t="s">
        <v>28</v>
      </c>
      <c r="D58" s="43" t="s">
        <v>151</v>
      </c>
      <c r="E58" s="43" t="s">
        <v>155</v>
      </c>
      <c r="F58" s="52">
        <v>11214</v>
      </c>
      <c r="G58" s="52"/>
    </row>
    <row r="59" spans="2:7" hidden="1" x14ac:dyDescent="0.25">
      <c r="B59" s="19">
        <v>41364</v>
      </c>
      <c r="C59" s="43" t="s">
        <v>36</v>
      </c>
      <c r="D59" s="43" t="s">
        <v>39</v>
      </c>
      <c r="E59" s="43" t="s">
        <v>155</v>
      </c>
      <c r="F59" s="52">
        <v>5334</v>
      </c>
      <c r="G59" s="56"/>
    </row>
    <row r="60" spans="2:7" hidden="1" x14ac:dyDescent="0.25">
      <c r="B60" s="19">
        <v>41275</v>
      </c>
      <c r="C60" s="43" t="s">
        <v>18</v>
      </c>
      <c r="D60" s="43" t="s">
        <v>17</v>
      </c>
      <c r="E60" s="43" t="s">
        <v>157</v>
      </c>
      <c r="F60" s="52">
        <v>330</v>
      </c>
      <c r="G60" s="52"/>
    </row>
    <row r="61" spans="2:7" hidden="1" x14ac:dyDescent="0.25">
      <c r="B61" s="19">
        <v>41287</v>
      </c>
      <c r="C61" s="43" t="s">
        <v>18</v>
      </c>
      <c r="D61" s="43" t="s">
        <v>24</v>
      </c>
      <c r="E61" s="43" t="s">
        <v>150</v>
      </c>
      <c r="F61" s="52">
        <v>10300</v>
      </c>
      <c r="G61" s="52"/>
    </row>
    <row r="62" spans="2:7" hidden="1" x14ac:dyDescent="0.25">
      <c r="B62" s="19">
        <v>41305</v>
      </c>
      <c r="C62" s="43" t="s">
        <v>18</v>
      </c>
      <c r="D62" s="43" t="s">
        <v>17</v>
      </c>
      <c r="E62" s="43" t="s">
        <v>158</v>
      </c>
      <c r="F62" s="52">
        <v>3592</v>
      </c>
      <c r="G62" s="52"/>
    </row>
    <row r="63" spans="2:7" hidden="1" x14ac:dyDescent="0.25">
      <c r="B63" s="19">
        <v>41477</v>
      </c>
      <c r="C63" s="43" t="s">
        <v>36</v>
      </c>
      <c r="D63" s="43" t="s">
        <v>39</v>
      </c>
      <c r="E63" s="43" t="s">
        <v>152</v>
      </c>
      <c r="F63" s="52">
        <v>7635</v>
      </c>
      <c r="G63" s="56"/>
    </row>
    <row r="64" spans="2:7" hidden="1" x14ac:dyDescent="0.25">
      <c r="B64" s="19">
        <v>41525</v>
      </c>
      <c r="C64" s="43" t="s">
        <v>21</v>
      </c>
      <c r="D64" s="43" t="s">
        <v>149</v>
      </c>
      <c r="E64" s="43" t="s">
        <v>155</v>
      </c>
      <c r="F64" s="52">
        <v>2765</v>
      </c>
      <c r="G64" s="52"/>
    </row>
    <row r="65" spans="2:7" hidden="1" x14ac:dyDescent="0.25">
      <c r="B65" s="19">
        <v>41608</v>
      </c>
      <c r="C65" s="43" t="s">
        <v>36</v>
      </c>
      <c r="D65" s="43" t="s">
        <v>42</v>
      </c>
      <c r="E65" s="43" t="s">
        <v>153</v>
      </c>
      <c r="F65" s="52">
        <v>7856</v>
      </c>
      <c r="G65" s="56"/>
    </row>
    <row r="66" spans="2:7" hidden="1" x14ac:dyDescent="0.25">
      <c r="B66" s="19">
        <v>41398</v>
      </c>
      <c r="C66" s="43" t="s">
        <v>36</v>
      </c>
      <c r="D66" s="43" t="s">
        <v>39</v>
      </c>
      <c r="E66" s="43" t="s">
        <v>150</v>
      </c>
      <c r="F66" s="52">
        <v>6057</v>
      </c>
      <c r="G66" s="56"/>
    </row>
    <row r="67" spans="2:7" hidden="1" x14ac:dyDescent="0.25">
      <c r="B67" s="19">
        <v>41587</v>
      </c>
      <c r="C67" s="43" t="s">
        <v>36</v>
      </c>
      <c r="D67" s="43" t="s">
        <v>42</v>
      </c>
      <c r="E67" s="43" t="s">
        <v>150</v>
      </c>
      <c r="F67" s="52">
        <v>5797</v>
      </c>
      <c r="G67" s="56"/>
    </row>
    <row r="68" spans="2:7" x14ac:dyDescent="0.25">
      <c r="B68" s="19">
        <v>41377</v>
      </c>
      <c r="C68" s="43" t="s">
        <v>28</v>
      </c>
      <c r="D68" s="43" t="s">
        <v>154</v>
      </c>
      <c r="E68" s="43" t="s">
        <v>159</v>
      </c>
      <c r="F68" s="52">
        <v>4099</v>
      </c>
      <c r="G68" s="52"/>
    </row>
    <row r="69" spans="2:7" hidden="1" x14ac:dyDescent="0.25">
      <c r="B69" s="19">
        <v>41612</v>
      </c>
      <c r="C69" s="43" t="s">
        <v>18</v>
      </c>
      <c r="D69" s="43" t="s">
        <v>17</v>
      </c>
      <c r="E69" s="43" t="s">
        <v>153</v>
      </c>
      <c r="F69" s="52">
        <v>1056</v>
      </c>
      <c r="G69" s="52"/>
    </row>
  </sheetData>
  <pageMargins left="0.7" right="0.7" top="0.78740157499999996" bottom="0.78740157499999996" header="0.3" footer="0.3"/>
  <pageSetup paperSize="9" orientation="portrait" horizontalDpi="4294967295" verticalDpi="4294967295"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zoomScaleNormal="100" workbookViewId="0"/>
  </sheetViews>
  <sheetFormatPr baseColWidth="10" defaultRowHeight="15" x14ac:dyDescent="0.25"/>
  <cols>
    <col min="1" max="1" width="8.5703125" customWidth="1"/>
    <col min="2" max="2" width="11.7109375" customWidth="1"/>
    <col min="3" max="3" width="14.28515625" bestFit="1" customWidth="1"/>
    <col min="4" max="4" width="22.28515625" bestFit="1" customWidth="1"/>
    <col min="5" max="5" width="5.7109375" customWidth="1"/>
    <col min="6" max="6" width="10.7109375" style="41" customWidth="1"/>
    <col min="7" max="7" width="16.140625" bestFit="1" customWidth="1"/>
    <col min="8" max="8" width="10.7109375" customWidth="1"/>
  </cols>
  <sheetData>
    <row r="1" spans="1:8" ht="45" customHeight="1" x14ac:dyDescent="0.7">
      <c r="A1" s="4"/>
      <c r="B1" s="14" t="s">
        <v>106</v>
      </c>
    </row>
    <row r="2" spans="1:8" x14ac:dyDescent="0.25">
      <c r="B2" t="s">
        <v>107</v>
      </c>
    </row>
    <row r="5" spans="1:8" x14ac:dyDescent="0.25">
      <c r="B5" s="43" t="s">
        <v>108</v>
      </c>
      <c r="C5" s="43" t="s">
        <v>109</v>
      </c>
      <c r="D5" s="43" t="s">
        <v>110</v>
      </c>
      <c r="E5" s="45" t="s">
        <v>125</v>
      </c>
      <c r="F5" s="41" t="s">
        <v>111</v>
      </c>
      <c r="G5" s="43" t="s">
        <v>112</v>
      </c>
      <c r="H5" s="44" t="s">
        <v>15</v>
      </c>
    </row>
    <row r="6" spans="1:8" x14ac:dyDescent="0.25">
      <c r="B6" s="43" t="s">
        <v>133</v>
      </c>
      <c r="C6" s="43" t="s">
        <v>114</v>
      </c>
      <c r="D6" s="43" t="s">
        <v>119</v>
      </c>
      <c r="E6" s="30">
        <v>10</v>
      </c>
      <c r="F6" s="42">
        <v>54421</v>
      </c>
      <c r="G6" s="43" t="s">
        <v>120</v>
      </c>
      <c r="H6" s="40">
        <v>389955</v>
      </c>
    </row>
    <row r="7" spans="1:8" x14ac:dyDescent="0.25">
      <c r="B7" s="43" t="s">
        <v>137</v>
      </c>
      <c r="C7" s="43" t="s">
        <v>127</v>
      </c>
      <c r="D7" s="43" t="s">
        <v>128</v>
      </c>
      <c r="E7" s="30">
        <v>16</v>
      </c>
      <c r="F7" s="42">
        <v>99958</v>
      </c>
      <c r="G7" s="43" t="s">
        <v>129</v>
      </c>
      <c r="H7" s="40">
        <v>368594</v>
      </c>
    </row>
    <row r="8" spans="1:8" x14ac:dyDescent="0.25">
      <c r="B8" s="43" t="s">
        <v>132</v>
      </c>
      <c r="C8" s="43" t="s">
        <v>113</v>
      </c>
      <c r="D8" s="43" t="s">
        <v>117</v>
      </c>
      <c r="E8" s="30">
        <v>37</v>
      </c>
      <c r="F8" s="42">
        <v>73667</v>
      </c>
      <c r="G8" s="43" t="s">
        <v>118</v>
      </c>
      <c r="H8" s="40">
        <v>82486</v>
      </c>
    </row>
    <row r="9" spans="1:8" x14ac:dyDescent="0.25">
      <c r="B9" s="43" t="s">
        <v>134</v>
      </c>
      <c r="C9" s="43" t="s">
        <v>115</v>
      </c>
      <c r="D9" s="43" t="s">
        <v>139</v>
      </c>
      <c r="E9" s="30">
        <v>32</v>
      </c>
      <c r="F9" s="42">
        <v>97337</v>
      </c>
      <c r="G9" s="43" t="s">
        <v>121</v>
      </c>
      <c r="H9" s="40">
        <v>97352</v>
      </c>
    </row>
    <row r="10" spans="1:8" x14ac:dyDescent="0.25">
      <c r="B10" s="43" t="s">
        <v>135</v>
      </c>
      <c r="C10" s="43" t="s">
        <v>116</v>
      </c>
      <c r="D10" s="43" t="s">
        <v>122</v>
      </c>
      <c r="E10" s="30">
        <v>3</v>
      </c>
      <c r="F10" s="42">
        <v>14929</v>
      </c>
      <c r="G10" s="43" t="s">
        <v>123</v>
      </c>
      <c r="H10" s="40">
        <v>82465</v>
      </c>
    </row>
    <row r="11" spans="1:8" x14ac:dyDescent="0.25">
      <c r="B11" s="43" t="s">
        <v>136</v>
      </c>
      <c r="C11" s="43" t="s">
        <v>130</v>
      </c>
      <c r="D11" s="43" t="s">
        <v>140</v>
      </c>
      <c r="E11" s="30">
        <v>18</v>
      </c>
      <c r="F11" s="42">
        <v>2827</v>
      </c>
      <c r="G11" s="43" t="s">
        <v>131</v>
      </c>
      <c r="H11" s="40">
        <v>125684</v>
      </c>
    </row>
    <row r="12" spans="1:8" x14ac:dyDescent="0.25">
      <c r="B12" s="43" t="s">
        <v>138</v>
      </c>
      <c r="C12" s="43" t="s">
        <v>126</v>
      </c>
      <c r="D12" s="43" t="s">
        <v>139</v>
      </c>
      <c r="E12" s="30">
        <v>54</v>
      </c>
      <c r="F12" s="42">
        <v>97342</v>
      </c>
      <c r="G12" s="43" t="s">
        <v>124</v>
      </c>
      <c r="H12" s="40">
        <v>65915</v>
      </c>
    </row>
    <row r="13" spans="1:8" x14ac:dyDescent="0.25">
      <c r="F13"/>
    </row>
    <row r="14" spans="1:8" x14ac:dyDescent="0.25">
      <c r="F14"/>
    </row>
    <row r="15" spans="1:8" x14ac:dyDescent="0.25">
      <c r="F15"/>
    </row>
  </sheetData>
  <conditionalFormatting sqref="B6:B12">
    <cfRule type="duplicateValues" dxfId="8" priority="1"/>
  </conditionalFormatting>
  <pageMargins left="0.7" right="0.7" top="0.78740157499999996" bottom="0.78740157499999996" header="0.3" footer="0.3"/>
  <pageSetup paperSize="9" orientation="portrait" horizontalDpi="4294967295" verticalDpi="4294967295"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Info</vt:lpstr>
      <vt:lpstr>Projektliste</vt:lpstr>
      <vt:lpstr>Markieren</vt:lpstr>
      <vt:lpstr>Überschriften</vt:lpstr>
      <vt:lpstr>Verkaufszahlen</vt:lpstr>
      <vt:lpstr>Datenschnitt</vt:lpstr>
      <vt:lpstr>Lieferanten</vt:lpstr>
    </vt:vector>
  </TitlesOfParts>
  <Manager>Microsoft Press</Manager>
  <Company>Office-Performance Gieringer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2013 – Das Handbuch</dc:title>
  <dc:subject>Kapitel 13 - Namen und intelligente Tabellen verwenden</dc:subject>
  <dc:creator>Dietmar Gieringer</dc:creator>
  <dc:description>www.gieringer.de_x000d_
www.office-performance.de</dc:description>
  <cp:lastModifiedBy>Dietmar Gieringer</cp:lastModifiedBy>
  <cp:revision>1</cp:revision>
  <cp:lastPrinted>2013-08-23T17:15:43Z</cp:lastPrinted>
  <dcterms:created xsi:type="dcterms:W3CDTF">2013-01-04T11:19:10Z</dcterms:created>
  <dcterms:modified xsi:type="dcterms:W3CDTF">2013-12-09T14:19:42Z</dcterms:modified>
  <cp:category>Excel-Lösungsdatei</cp:category>
</cp:coreProperties>
</file>