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13\Buch\Kap13\"/>
    </mc:Choice>
  </mc:AlternateContent>
  <bookViews>
    <workbookView xWindow="360" yWindow="15" windowWidth="21135" windowHeight="9660"/>
  </bookViews>
  <sheets>
    <sheet name="Pivot auf Cube" sheetId="8" r:id="rId1"/>
    <sheet name="Cube-Funktionen" sheetId="9" r:id="rId2"/>
    <sheet name="KPI" sheetId="10" r:id="rId3"/>
    <sheet name="KPI-Funktionen" sheetId="11" r:id="rId4"/>
    <sheet name="Beschreibungen" sheetId="2" r:id="rId5"/>
  </sheets>
  <calcPr calcId="152511"/>
  <pivotCaches>
    <pivotCache cacheId="2" r:id="rId6"/>
    <pivotCache cacheId="3" r:id="rId7"/>
    <pivotCache cacheId="4" r:id="rId8"/>
    <pivotCache cacheId="30" r:id="rId9"/>
    <pivotCache cacheId="68" r:id="rId10"/>
  </pivotCaches>
</workbook>
</file>

<file path=xl/calcChain.xml><?xml version="1.0" encoding="utf-8"?>
<calcChain xmlns="http://schemas.openxmlformats.org/spreadsheetml/2006/main">
  <c r="B14" i="2" l="1"/>
  <c r="E9" i="2"/>
  <c r="B8" i="2" l="1"/>
  <c r="B5" i="2"/>
  <c r="C3" i="2"/>
  <c r="E3" i="2"/>
  <c r="E15" i="2" s="1"/>
  <c r="B12" i="2"/>
  <c r="B25" i="2"/>
  <c r="A11" i="11" l="1"/>
  <c r="D5" i="11"/>
  <c r="A5" i="9"/>
  <c r="C5" i="11"/>
  <c r="F4" i="11" s="1"/>
  <c r="A3" i="9"/>
  <c r="A8" i="9"/>
  <c r="A11" i="9"/>
  <c r="C11" i="11"/>
  <c r="A8" i="11"/>
  <c r="C8" i="11" s="1"/>
  <c r="B4" i="9"/>
  <c r="B5" i="11"/>
  <c r="G4" i="11"/>
  <c r="F8" i="11"/>
  <c r="A6" i="9"/>
  <c r="A9" i="11"/>
  <c r="B5" i="9"/>
  <c r="D4" i="9"/>
  <c r="D8" i="9" s="1"/>
  <c r="A6" i="11"/>
  <c r="A10" i="9"/>
  <c r="A10" i="11"/>
  <c r="E4" i="11"/>
  <c r="E11" i="11" s="1"/>
  <c r="F11" i="11"/>
  <c r="E9" i="11"/>
  <c r="D11" i="9"/>
  <c r="B8" i="9"/>
  <c r="C10" i="11"/>
  <c r="E8" i="11"/>
  <c r="A7" i="9"/>
  <c r="A9" i="9"/>
  <c r="D9" i="9" s="1"/>
  <c r="B6" i="9"/>
  <c r="B9" i="9"/>
  <c r="G8" i="11"/>
  <c r="A7" i="11"/>
  <c r="C6" i="11"/>
  <c r="D6" i="9"/>
  <c r="D8" i="11"/>
  <c r="D11" i="11"/>
  <c r="E10" i="11"/>
  <c r="G11" i="11"/>
  <c r="B4" i="11"/>
  <c r="B10" i="9"/>
  <c r="D6" i="11"/>
  <c r="B7" i="11"/>
  <c r="D5" i="9"/>
  <c r="D10" i="11"/>
  <c r="G7" i="11"/>
  <c r="C4" i="9"/>
  <c r="A12" i="11"/>
  <c r="C7" i="9"/>
  <c r="D9" i="11"/>
  <c r="B11" i="9"/>
  <c r="C12" i="11"/>
  <c r="E12" i="11"/>
  <c r="B3" i="2"/>
  <c r="B17" i="2"/>
  <c r="B20" i="2"/>
  <c r="B4" i="2"/>
  <c r="B7" i="2"/>
  <c r="B16" i="2"/>
  <c r="D3" i="2"/>
  <c r="B21" i="2"/>
  <c r="F3" i="2"/>
  <c r="F15" i="2" s="1"/>
  <c r="B6" i="2"/>
  <c r="B15" i="2"/>
  <c r="B23" i="2"/>
  <c r="D15" i="2"/>
  <c r="B9" i="2"/>
  <c r="B22" i="2"/>
  <c r="C15" i="2"/>
  <c r="B19" i="2"/>
  <c r="B11" i="2"/>
  <c r="B13" i="2"/>
  <c r="B18" i="2"/>
  <c r="C5" i="9"/>
  <c r="C11" i="9"/>
  <c r="D10" i="9"/>
  <c r="B8" i="11"/>
  <c r="B11" i="11"/>
  <c r="C9" i="11"/>
  <c r="G9" i="11"/>
  <c r="B9" i="11"/>
  <c r="F9" i="11"/>
  <c r="E6" i="11"/>
  <c r="B6" i="11"/>
  <c r="G6" i="11"/>
  <c r="F6" i="11"/>
  <c r="F10" i="11"/>
  <c r="B10" i="11"/>
  <c r="G10" i="11"/>
  <c r="B7" i="9"/>
  <c r="D7" i="9"/>
  <c r="F7" i="11"/>
  <c r="C7" i="11"/>
  <c r="D7" i="11"/>
  <c r="E7" i="11"/>
  <c r="C9" i="9"/>
  <c r="C8" i="9"/>
  <c r="C10" i="9"/>
  <c r="C6" i="9"/>
  <c r="G12" i="11"/>
  <c r="F12" i="11"/>
  <c r="D12" i="11"/>
  <c r="B12" i="11"/>
  <c r="F9" i="2"/>
</calcChain>
</file>

<file path=xl/connections.xml><?xml version="1.0" encoding="utf-8"?>
<connections xmlns="http://schemas.openxmlformats.org/spreadsheetml/2006/main">
  <connection id="1" keepAlive="1" name="Cube Test" type="5" refreshedVersion="0" new="1" deleted="1" background="1">
    <dbPr connection="" command="" commandType="1"/>
    <olapPr sendLocale="1" rowDrillCount="1000"/>
  </connection>
  <connection id="2" odcFile="X:\Dokumente\Beratung\ms press\XL Maxibuch 2013\Kap13\Buch\Kap13\offLine.oqy" keepAlive="1" name="offLine" type="5" refreshedVersion="5" background="1">
    <dbPr connection="Provider=MSOLAP.5;Persist Security Info=True;User ID=&quot;&quot;;Initial Catalog=&quot;&quot;;Data Source=X:\Dokumente\Beratung\ms press\XL Maxibuch 2013\Kap13\Buch\Kap13\Cube Test.cub;MDX Compatibility=1;Safety Options=2;MDX Missing Member Mode=Error" command="Cube Test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4">
    <s v="{[Jahre].[Jahr].[All]}"/>
    <s v="offLine"/>
    <s v="Durchschnitt"/>
    <s v="[Measures].[Durchschnitt Value]"/>
    <s v="[Produkte].[Produkt].[All]"/>
    <s v="Durchschnitt Ziel"/>
    <s v="[Measures].[Durchschnitt Goal]"/>
    <s v="[Filialen].[Gruppe].&amp;[Nord]"/>
    <s v="[Filialen].[Filiale].&amp;[2]"/>
    <s v="[Filialen].[Filiale].&amp;[1]"/>
    <s v="[Produkte].[Produkt].&amp;[1]"/>
    <s v="[Jahre].[Jahr].&amp;[1]"/>
    <s v="[Filialen].[Gruppe].&amp;[Süd]"/>
    <s v="[Filialen].[Filiale].&amp;[4]"/>
    <s v="[Filialen].[Gruppe].[All]"/>
    <s v="[Produkte].[Produkt].&amp;[2]"/>
    <s v="[Filialen].[Filiale].&amp;[3]"/>
    <s v="[Measures].[BruttoUmsatz]"/>
    <s v="[Measures].[Umsatz]"/>
    <s v="[Filialen].[Filiale].[Filiale].[Gruppe]"/>
    <s v="[Filialen].[Filiale].Children"/>
    <s v="{([Produkte].[Produkt].&amp;[1])}"/>
    <s v="#"/>
    <s v="[Jahre].[Jahr].&amp;[2]"/>
  </metadataStrings>
  <mdxMetadata count="95">
    <mdx n="1" f="s">
      <ms ns="0" c="0"/>
    </mdx>
    <mdx n="1" f="k">
      <k n="3" np="2" p="v"/>
    </mdx>
    <mdx n="1" f="m">
      <t c="1">
        <n x="4"/>
      </t>
    </mdx>
    <mdx n="1" f="k">
      <k n="6" np="5" p="g"/>
    </mdx>
    <mdx n="1" f="m">
      <t c="2">
        <n x="7"/>
        <n x="8"/>
      </t>
    </mdx>
    <mdx n="1" f="m">
      <t c="2">
        <n x="7"/>
        <n x="9"/>
      </t>
    </mdx>
    <mdx n="1" f="m">
      <t c="1">
        <n x="10"/>
      </t>
    </mdx>
    <mdx n="1" f="m">
      <t c="2">
        <n x="12"/>
        <n x="13"/>
      </t>
    </mdx>
    <mdx n="1" f="m">
      <t c="1">
        <n x="7"/>
      </t>
    </mdx>
    <mdx n="1" f="m">
      <t c="1">
        <n x="14"/>
      </t>
    </mdx>
    <mdx n="1" f="m">
      <t c="1">
        <n x="15"/>
      </t>
    </mdx>
    <mdx n="1" f="m">
      <t c="2">
        <n x="12"/>
        <n x="16"/>
      </t>
    </mdx>
    <mdx n="1" f="m">
      <t c="1">
        <n x="17"/>
      </t>
    </mdx>
    <mdx n="1" f="m">
      <t c="1">
        <n x="12"/>
      </t>
    </mdx>
    <mdx n="1" f="m">
      <t c="1">
        <n x="18"/>
      </t>
    </mdx>
    <mdx n="1" f="v">
      <t c="1">
        <n x="3"/>
      </t>
    </mdx>
    <mdx n="1" f="p">
      <p n="16" np="19"/>
    </mdx>
    <mdx n="1" f="s">
      <ms ns="20" c="1" o="d">
        <n x="18"/>
      </ms>
    </mdx>
    <mdx n="1" f="c">
      <ms ns="20" c="1" o="d">
        <n x="18"/>
      </ms>
    </mdx>
    <mdx n="1" f="v">
      <t c="1">
        <n x="10"/>
      </t>
    </mdx>
    <mdx n="1" f="v">
      <t c="1">
        <n x="6"/>
      </t>
    </mdx>
    <mdx n="1" f="s">
      <ms ns="21" c="0"/>
    </mdx>
    <mdx n="1" f="v">
      <t c="5">
        <n x="0" s="1"/>
        <n x="7"/>
        <n x="9"/>
        <n x="10"/>
        <n x="3"/>
      </t>
    </mdx>
    <mdx n="1" f="v">
      <t c="1">
        <n x="4"/>
      </t>
    </mdx>
    <mdx n="1" f="v">
      <t c="4">
        <n x="0" s="1"/>
        <n x="7"/>
        <n x="10"/>
        <n x="3"/>
      </t>
    </mdx>
    <mdx n="1" f="v">
      <t c="5">
        <n x="0" s="1"/>
        <n x="12"/>
        <n x="13"/>
        <n x="10"/>
        <n x="3"/>
      </t>
    </mdx>
    <mdx n="1" f="v">
      <t c="5">
        <n x="0" s="1"/>
        <n x="18"/>
        <n x="12"/>
        <n x="13"/>
        <n x="10"/>
      </t>
    </mdx>
    <mdx n="1" f="p">
      <p n="9" np="19"/>
    </mdx>
    <mdx n="1" f="v">
      <t c="5">
        <n x="0" s="1"/>
        <n x="18"/>
        <n x="7"/>
        <n x="9"/>
        <n x="4"/>
      </t>
    </mdx>
    <mdx n="1" f="v">
      <t c="4">
        <n x="0" s="1"/>
        <n x="12"/>
        <n x="10"/>
        <n x="3"/>
      </t>
    </mdx>
    <mdx n="1" f="v">
      <t c="5">
        <n x="0" s="1"/>
        <n x="12"/>
        <n x="16"/>
        <n x="10"/>
        <n x="18"/>
      </t>
    </mdx>
    <mdx n="1" f="v">
      <t c="5">
        <n x="0" s="1"/>
        <n x="18"/>
        <n x="7"/>
        <n x="9"/>
        <n x="15"/>
      </t>
    </mdx>
    <mdx n="1" f="v">
      <t c="5">
        <n x="0" s="1"/>
        <n x="18"/>
        <n x="7"/>
        <n x="9"/>
        <n x="10"/>
      </t>
    </mdx>
    <mdx n="1" f="v">
      <t c="4">
        <n x="0" s="1"/>
        <n x="7"/>
        <n x="10"/>
        <n x="6"/>
      </t>
    </mdx>
    <mdx n="1" f="v">
      <t c="5">
        <n x="0" s="1"/>
        <n x="18"/>
        <n x="7"/>
        <n x="8"/>
        <n x="15"/>
      </t>
    </mdx>
    <mdx n="1" f="v">
      <t c="5">
        <n x="0" s="1"/>
        <n x="12"/>
        <n x="13"/>
        <n x="10"/>
        <n x="18"/>
      </t>
    </mdx>
    <mdx n="1" f="v">
      <t c="5">
        <n x="0" s="1"/>
        <n x="18"/>
        <n x="12"/>
        <n x="16"/>
        <n x="4"/>
      </t>
    </mdx>
    <mdx n="1" f="v">
      <t c="4" si="22">
        <n x="17"/>
        <n x="9"/>
        <n x="11"/>
        <n x="10"/>
      </t>
    </mdx>
    <mdx n="1" f="v">
      <t c="5">
        <n x="0" s="1"/>
        <n x="7"/>
        <n x="8"/>
        <n x="10"/>
        <n x="6"/>
      </t>
    </mdx>
    <mdx n="1" f="v">
      <t c="4">
        <n x="0" s="1"/>
        <n x="7"/>
        <n x="10"/>
        <n x="18"/>
      </t>
    </mdx>
    <mdx n="1" f="v">
      <t c="5">
        <n x="0" s="1"/>
        <n x="7"/>
        <n x="9"/>
        <n x="10"/>
        <n x="18"/>
      </t>
    </mdx>
    <mdx n="1" f="v">
      <t c="4">
        <n x="0" s="1"/>
        <n x="12"/>
        <n x="10"/>
        <n x="6"/>
      </t>
    </mdx>
    <mdx n="1" f="v">
      <t c="4">
        <n x="0" s="1"/>
        <n x="12"/>
        <n x="10"/>
        <n x="18"/>
      </t>
    </mdx>
    <mdx n="1" f="v">
      <t c="5">
        <n x="0" s="1"/>
        <n x="7"/>
        <n x="9"/>
        <n x="10"/>
        <n x="6"/>
      </t>
    </mdx>
    <mdx n="1" f="v">
      <t c="5">
        <n x="0" s="1"/>
        <n x="12"/>
        <n x="13"/>
        <n x="10"/>
        <n x="6"/>
      </t>
    </mdx>
    <mdx n="1" f="v">
      <t c="5">
        <n x="0" s="1"/>
        <n x="18"/>
        <n x="7"/>
        <n x="8"/>
        <n x="10"/>
      </t>
    </mdx>
    <mdx n="1" f="v">
      <t c="5">
        <n x="0" s="1"/>
        <n x="18"/>
        <n x="12"/>
        <n x="13"/>
        <n x="4"/>
      </t>
    </mdx>
    <mdx n="1" f="v">
      <t c="4">
        <n x="0" s="1"/>
        <n x="18"/>
        <n x="14"/>
        <n x="4"/>
      </t>
    </mdx>
    <mdx n="1" f="v">
      <t c="5">
        <n x="0" s="1"/>
        <n x="18"/>
        <n x="12"/>
        <n x="16"/>
        <n x="10"/>
      </t>
    </mdx>
    <mdx n="1" f="v">
      <t c="4">
        <n x="0" s="1"/>
        <n x="18"/>
        <n x="12"/>
        <n x="4"/>
      </t>
    </mdx>
    <mdx n="1" f="v">
      <t c="4">
        <n x="0" s="1"/>
        <n x="18"/>
        <n x="7"/>
        <n x="4"/>
      </t>
    </mdx>
    <mdx n="1" f="v">
      <t c="4">
        <n x="0" s="1"/>
        <n x="18"/>
        <n x="14"/>
        <n x="10"/>
      </t>
    </mdx>
    <mdx n="1" f="v">
      <t c="4">
        <n x="0" s="1"/>
        <n x="18"/>
        <n x="14"/>
        <n x="15"/>
      </t>
    </mdx>
    <mdx n="1" f="v">
      <t c="4">
        <n x="0" s="1"/>
        <n x="18"/>
        <n x="12"/>
        <n x="10"/>
      </t>
    </mdx>
    <mdx n="1" f="v">
      <t c="5">
        <n x="0" s="1"/>
        <n x="18"/>
        <n x="7"/>
        <n x="8"/>
        <n x="4"/>
      </t>
    </mdx>
    <mdx n="1" f="v">
      <t c="4">
        <n x="0" s="1"/>
        <n x="18"/>
        <n x="12"/>
        <n x="15"/>
      </t>
    </mdx>
    <mdx n="1" f="v">
      <t c="5">
        <n x="0" s="1"/>
        <n x="18"/>
        <n x="12"/>
        <n x="16"/>
        <n x="15"/>
      </t>
    </mdx>
    <mdx n="1" f="v">
      <t c="4">
        <n x="0" s="1"/>
        <n x="18"/>
        <n x="7"/>
        <n x="10"/>
      </t>
    </mdx>
    <mdx n="1" f="v">
      <t c="4">
        <n x="0" s="1"/>
        <n x="18"/>
        <n x="7"/>
        <n x="15"/>
      </t>
    </mdx>
    <mdx n="1" f="v">
      <t c="5">
        <n x="0" s="1"/>
        <n x="18"/>
        <n x="12"/>
        <n x="13"/>
        <n x="15"/>
      </t>
    </mdx>
    <mdx n="1" f="v">
      <t c="4">
        <n x="0" s="1"/>
        <n x="14"/>
        <n x="10"/>
        <n x="6"/>
      </t>
    </mdx>
    <mdx n="1" f="v">
      <t c="4">
        <n x="0" s="1"/>
        <n x="14"/>
        <n x="10"/>
        <n x="3"/>
      </t>
    </mdx>
    <mdx n="1" f="v">
      <t c="4">
        <n x="0" s="1"/>
        <n x="14"/>
        <n x="10"/>
        <n x="18"/>
      </t>
    </mdx>
    <mdx n="1" f="v">
      <t c="5">
        <n x="0" s="1"/>
        <n x="12"/>
        <n x="16"/>
        <n x="10"/>
        <n x="3"/>
      </t>
    </mdx>
    <mdx n="1" f="v">
      <t c="5">
        <n x="0" s="1"/>
        <n x="12"/>
        <n x="16"/>
        <n x="10"/>
        <n x="6"/>
      </t>
    </mdx>
    <mdx n="1" f="v">
      <t c="5">
        <n x="0" s="1"/>
        <n x="7"/>
        <n x="8"/>
        <n x="10"/>
        <n x="3"/>
      </t>
    </mdx>
    <mdx n="1" f="v">
      <t c="5">
        <n x="0" s="1"/>
        <n x="7"/>
        <n x="8"/>
        <n x="10"/>
        <n x="18"/>
      </t>
    </mdx>
    <mdx n="1" f="r">
      <t c="2">
        <n x="9"/>
        <n x="11"/>
      </t>
    </mdx>
    <mdx n="1" f="r">
      <t c="1">
        <n x="9"/>
      </t>
    </mdx>
    <mdx n="1" f="v">
      <t c="4">
        <n x="0" s="1"/>
        <n x="12"/>
        <n x="21" s="1"/>
        <n x="3"/>
      </t>
    </mdx>
    <mdx n="1" f="r">
      <t c="1">
        <n x="13"/>
      </t>
    </mdx>
    <mdx n="1" f="v">
      <t c="5">
        <n x="0" s="1"/>
        <n x="12"/>
        <n x="13"/>
        <n x="21" s="1"/>
        <n x="18"/>
      </t>
    </mdx>
    <mdx n="1" f="v">
      <t c="4">
        <n x="0" s="1"/>
        <n x="7"/>
        <n x="21" s="1"/>
        <n x="18"/>
      </t>
    </mdx>
    <mdx n="1" f="v">
      <t c="4">
        <n x="0" s="1"/>
        <n x="7"/>
        <n x="21" s="1"/>
        <n x="3"/>
      </t>
    </mdx>
    <mdx n="1" f="v">
      <t c="5">
        <n x="0" s="1"/>
        <n x="12"/>
        <n x="13"/>
        <n x="21" s="1"/>
        <n x="3"/>
      </t>
    </mdx>
    <mdx n="1" f="v">
      <t c="5">
        <n x="0" s="1"/>
        <n x="7"/>
        <n x="9"/>
        <n x="21" s="1"/>
        <n x="3"/>
      </t>
    </mdx>
    <mdx n="1" f="v">
      <t c="4">
        <n x="0" s="1"/>
        <n x="12"/>
        <n x="21" s="1"/>
        <n x="18"/>
      </t>
    </mdx>
    <mdx n="1" f="v">
      <t c="4">
        <n x="0" s="1"/>
        <n x="14"/>
        <n x="21" s="1"/>
        <n x="6"/>
      </t>
    </mdx>
    <mdx n="1" f="v">
      <t c="4">
        <n x="0" s="1"/>
        <n x="14"/>
        <n x="21" s="1"/>
        <n x="3"/>
      </t>
    </mdx>
    <mdx n="1" f="v">
      <t c="5">
        <n x="0" s="1"/>
        <n x="12"/>
        <n x="16"/>
        <n x="21" s="1"/>
        <n x="6"/>
      </t>
    </mdx>
    <mdx n="1" f="v">
      <t c="5">
        <n x="0" s="1"/>
        <n x="12"/>
        <n x="16"/>
        <n x="21" s="1"/>
        <n x="18"/>
      </t>
    </mdx>
    <mdx n="1" f="v">
      <t c="5">
        <n x="0" s="1"/>
        <n x="12"/>
        <n x="16"/>
        <n x="21" s="1"/>
        <n x="3"/>
      </t>
    </mdx>
    <mdx n="1" f="v">
      <t c="5">
        <n x="0" s="1"/>
        <n x="7"/>
        <n x="8"/>
        <n x="21" s="1"/>
        <n x="18"/>
      </t>
    </mdx>
    <mdx n="1" f="v">
      <t c="5">
        <n x="0" s="1"/>
        <n x="7"/>
        <n x="8"/>
        <n x="21" s="1"/>
        <n x="6"/>
      </t>
    </mdx>
    <mdx n="1" f="v">
      <t c="5">
        <n x="0" s="1"/>
        <n x="7"/>
        <n x="8"/>
        <n x="21" s="1"/>
        <n x="3"/>
      </t>
    </mdx>
    <mdx n="1" f="v">
      <t c="4">
        <n x="0" s="1"/>
        <n x="14"/>
        <n x="21" s="1"/>
        <n x="18"/>
      </t>
    </mdx>
    <mdx n="1" f="v">
      <t c="5">
        <n x="0" s="1"/>
        <n x="7"/>
        <n x="9"/>
        <n x="21" s="1"/>
        <n x="18"/>
      </t>
    </mdx>
    <mdx n="1" f="v">
      <t c="4">
        <n x="0" s="1"/>
        <n x="12"/>
        <n x="21" s="1"/>
        <n x="6"/>
      </t>
    </mdx>
    <mdx n="1" f="v">
      <t c="4">
        <n x="0" s="1"/>
        <n x="7"/>
        <n x="21" s="1"/>
        <n x="6"/>
      </t>
    </mdx>
    <mdx n="1" f="v">
      <t c="5">
        <n x="0" s="1"/>
        <n x="12"/>
        <n x="13"/>
        <n x="21" s="1"/>
        <n x="6"/>
      </t>
    </mdx>
    <mdx n="1" f="v">
      <t c="5">
        <n x="0" s="1"/>
        <n x="7"/>
        <n x="9"/>
        <n x="21" s="1"/>
        <n x="6"/>
      </t>
    </mdx>
    <mdx n="1" f="v">
      <t c="1">
        <n x="9"/>
      </t>
    </mdx>
    <mdx n="1" f="v">
      <t c="1">
        <n x="13"/>
      </t>
    </mdx>
    <mdx n="1" f="m">
      <t c="3">
        <n x="9"/>
        <n x="10"/>
        <n x="23"/>
      </t>
    </mdx>
    <mdx n="1" f="v">
      <t c="3">
        <n x="9"/>
        <n x="10"/>
        <n x="23"/>
      </t>
    </mdx>
  </mdxMetadata>
  <valueMetadata count="9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</valueMetadata>
</metadata>
</file>

<file path=xl/sharedStrings.xml><?xml version="1.0" encoding="utf-8"?>
<sst xmlns="http://schemas.openxmlformats.org/spreadsheetml/2006/main" count="55" uniqueCount="27">
  <si>
    <t>Zeilenbeschriftungen</t>
  </si>
  <si>
    <t>Nord</t>
  </si>
  <si>
    <t>Süd</t>
  </si>
  <si>
    <t>Gesamtergebnis</t>
  </si>
  <si>
    <t>Kekse</t>
  </si>
  <si>
    <t>Schokolade</t>
  </si>
  <si>
    <t>Spaltenbeschriftungen</t>
  </si>
  <si>
    <t>All</t>
  </si>
  <si>
    <t>NordOst</t>
  </si>
  <si>
    <t>NordWest</t>
  </si>
  <si>
    <t>SüdOst</t>
  </si>
  <si>
    <t>SüdWest</t>
  </si>
  <si>
    <t>Umsatz</t>
  </si>
  <si>
    <t>CUBEELEMENT</t>
  </si>
  <si>
    <t>CUBEELEMENTEIGENSCHAFT</t>
  </si>
  <si>
    <t>CUBEKPIELEMENT</t>
  </si>
  <si>
    <t>CUBEWERT</t>
  </si>
  <si>
    <t>CUBEMENGE</t>
  </si>
  <si>
    <t>CUBEMENGENANZAHL</t>
  </si>
  <si>
    <t>CUBERANGELEMENT</t>
  </si>
  <si>
    <t>Jahr</t>
  </si>
  <si>
    <t>Durchschnitt</t>
  </si>
  <si>
    <t>Durchschnitt Ziel</t>
  </si>
  <si>
    <t>PIVOTDATENZUORDNEN</t>
  </si>
  <si>
    <t>Zellbezug</t>
  </si>
  <si>
    <t>verschachtelte Formel</t>
  </si>
  <si>
    <t xml:space="preserve">3. Platz: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</si>
</sst>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2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" fillId="0" borderId="0" xfId="0" applyFont="1" applyAlignment="1">
      <alignment horizontal="right"/>
    </xf>
    <xf numFmtId="0" fontId="0" fillId="9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">
      <tp t="e">
        <v>#N/A</v>
        <stp>1</stp>
        <tr r="B14" s="2"/>
        <tr r="B14" s="2"/>
        <tr r="F9" s="2"/>
        <tr r="E9" s="2"/>
        <tr r="B12" s="2"/>
        <tr r="B12" s="2"/>
        <tr r="B8" s="2"/>
        <tr r="C3" s="2"/>
        <tr r="E3" s="2"/>
        <tr r="A11" s="11"/>
        <tr r="D5" s="11"/>
        <tr r="A5" s="9"/>
        <tr r="C5" s="11"/>
        <tr r="A3" s="9"/>
        <tr r="A8" s="9"/>
        <tr r="A11" s="9"/>
        <tr r="A8" s="11"/>
        <tr r="B4" s="9"/>
        <tr r="B5" s="11"/>
        <tr r="A6" s="9"/>
        <tr r="A9" s="11"/>
        <tr r="D4" s="9"/>
        <tr r="A6" s="11"/>
        <tr r="A10" s="9"/>
        <tr r="A10" s="11"/>
        <tr r="A7" s="9"/>
        <tr r="A9" s="9"/>
        <tr r="A7" s="11"/>
        <tr r="B4" s="11"/>
        <tr r="C4" s="9"/>
        <tr r="A12" s="11"/>
        <tr r="B3" s="2"/>
        <tr r="B4" s="2"/>
        <tr r="B7" s="2"/>
        <tr r="D3" s="2"/>
        <tr r="F3" s="2"/>
        <tr r="D15" s="2"/>
        <tr r="B5" s="2"/>
        <tr r="E15" s="2"/>
        <tr r="F4" s="11"/>
        <tr r="C11" s="11"/>
        <tr r="C8" s="11"/>
        <tr r="G4" s="11"/>
        <tr r="B5" s="9"/>
        <tr r="D8" s="9"/>
        <tr r="E4" s="11"/>
        <tr r="D11" s="9"/>
        <tr r="B8" s="9"/>
        <tr r="C10" s="11"/>
        <tr r="D9" s="9"/>
        <tr r="B6" s="9"/>
        <tr r="B9" s="9"/>
        <tr r="C6" s="11"/>
        <tr r="D6" s="9"/>
        <tr r="D8" s="11"/>
        <tr r="D11" s="11"/>
        <tr r="B10" s="9"/>
        <tr r="D6" s="11"/>
        <tr r="B7" s="11"/>
        <tr r="D5" s="9"/>
        <tr r="D10" s="11"/>
        <tr r="C7" s="9"/>
        <tr r="D9" s="11"/>
        <tr r="B11" s="9"/>
        <tr r="C12" s="11"/>
        <tr r="B17" s="2"/>
        <tr r="B16" s="2"/>
        <tr r="B21" s="2"/>
        <tr r="B21" s="2"/>
        <tr r="F15" s="2"/>
        <tr r="B6" s="2"/>
        <tr r="B23" s="2"/>
        <tr r="B23" s="2"/>
        <tr r="B9" s="2"/>
        <tr r="B22" s="2"/>
        <tr r="B22" s="2"/>
        <tr r="C15" s="2"/>
        <tr r="B19" s="2"/>
        <tr r="B11" s="2"/>
        <tr r="C5" s="9"/>
        <tr r="C11" s="9"/>
        <tr r="D10" s="9"/>
        <tr r="B8" s="11"/>
        <tr r="B11" s="11"/>
        <tr r="C9" s="11"/>
        <tr r="B9" s="11"/>
        <tr r="B6" s="11"/>
        <tr r="B10" s="11"/>
        <tr r="B7" s="9"/>
        <tr r="D7" s="9"/>
        <tr r="C7" s="11"/>
        <tr r="D7" s="11"/>
        <tr r="C9" s="9"/>
        <tr r="C8" s="9"/>
        <tr r="C10" s="9"/>
        <tr r="C6" s="9"/>
        <tr r="D12" s="11"/>
        <tr r="B12" s="11"/>
        <tr r="F8" s="11"/>
        <tr r="E11" s="11"/>
        <tr r="F11" s="11"/>
        <tr r="E9" s="11"/>
        <tr r="E8" s="11"/>
        <tr r="G8" s="11"/>
        <tr r="E10" s="11"/>
        <tr r="G11" s="11"/>
        <tr r="G7" s="11"/>
        <tr r="E12" s="11"/>
        <tr r="B15" s="2"/>
        <tr r="B13" s="2"/>
        <tr r="G9" s="11"/>
        <tr r="F9" s="11"/>
        <tr r="E6" s="11"/>
        <tr r="G6" s="11"/>
        <tr r="F6" s="11"/>
        <tr r="F10" s="11"/>
        <tr r="G10" s="11"/>
        <tr r="F7" s="11"/>
        <tr r="E7" s="11"/>
        <tr r="G12" s="11"/>
        <tr r="F12" s="11"/>
        <tr r="B20" s="2"/>
        <tr r="B20" s="2"/>
        <tr r="B20" s="2"/>
        <tr r="B18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onnections" Target="connections.xml"/><Relationship Id="rId1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sheetMetadata" Target="metadata.xml"/><Relationship Id="rId10" Type="http://schemas.openxmlformats.org/officeDocument/2006/relationships/pivotCacheDefinition" Target="pivotCache/pivotCacheDefinition5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Dr. Eckehard Pfeifer" refreshedDate="41281.697508680554" backgroundQuery="1" createdVersion="3" refreshedVersion="5" minRefreshableVersion="3" recordCount="0" supportSubquery="1" supportAdvancedDrill="1">
  <cacheSource type="external" connectionId="1"/>
  <cacheFields count="1">
    <cacheField name="[Jahre].[Jahr].[Jahr]" caption="Jahr" numFmtId="0" hierarchy="2" level="1">
      <sharedItems containsSemiMixedTypes="0" containsString="0"/>
    </cacheField>
  </cacheFields>
  <cacheHierarchies count="13">
    <cacheHierarchy uniqueName="[Filialen].[Filiale]" caption="Filiale" defaultMemberUniqueName="[Filialen].[Filiale].[All]" allUniqueName="[Filialen].[Filiale].[All]" dimensionUniqueName="[Filialen]" displayFolder="" count="0" unbalanced="0"/>
    <cacheHierarchy uniqueName="[Filialen].[Gruppe]" caption="Gruppe" defaultMemberUniqueName="[Filialen].[Gruppe].[All]" allUniqueName="[Filialen].[Gruppe].[All]" dimensionUniqueName="[Filialen]" displayFolder="" count="0" unbalanced="0"/>
    <cacheHierarchy uniqueName="[Jahre].[Jahr]" caption="Jahr" defaultMemberUniqueName="[Jahre].[Jahr].[All]" allUniqueName="[Jahre].[Jahr].[All]" dimensionUniqueName="[Jahre]" displayFolder="" count="2" unbalanced="0">
      <fieldsUsage count="2">
        <fieldUsage x="-1"/>
        <fieldUsage x="0"/>
      </fieldsUsage>
    </cacheHierarchy>
    <cacheHierarchy uniqueName="[Produkte].[Produkt]" caption="Produkt" defaultMemberUniqueName="[Produkte].[Produkt].[All]" allUniqueName="[Produkte].[Produkt].[All]" dimensionUniqueName="[Produkte]" displayFolder="" count="0" unbalanced="0"/>
    <cacheHierarchy uniqueName="[Filialen].[Filiale2a641df0-8787-11da-a72b-0800200c9a66]" caption="Filiale2a641df0-8787-11da-a72b-0800200c9a66" attribute="1" keyAttribute="1" defaultMemberUniqueName="[Filialen].[Filiale2a641df0-8787-11da-a72b-0800200c9a66].[All]" allUniqueName="[Filialen].[Filiale2a641df0-8787-11da-a72b-0800200c9a66].[All]" dimensionUniqueName="[Filialen]" displayFolder="" count="0" unbalanced="0" hidden="1"/>
    <cacheHierarchy uniqueName="[Filialen].[Gruppe2a641df0-8787-11da-a72b-0800200c9a66]" caption="Gruppe2a641df0-8787-11da-a72b-0800200c9a66" attribute="1" defaultMemberUniqueName="[Filialen].[Gruppe2a641df0-8787-11da-a72b-0800200c9a66].[All]" allUniqueName="[Filialen].[Gruppe2a641df0-8787-11da-a72b-0800200c9a66].[All]" dimensionUniqueName="[Filialen]" displayFolder="" count="0" unbalanced="0" hidden="1"/>
    <cacheHierarchy uniqueName="[Jahre].[Jahr2a641df0-8787-11da-a72b-0800200c9a66]" caption="Jahr2a641df0-8787-11da-a72b-0800200c9a66" attribute="1" keyAttribute="1" defaultMemberUniqueName="[Jahre].[Jahr2a641df0-8787-11da-a72b-0800200c9a66].[All]" allUniqueName="[Jahre].[Jahr2a641df0-8787-11da-a72b-0800200c9a66].[All]" dimensionUniqueName="[Jahre]" displayFolder="" count="0" unbalanced="0" hidden="1"/>
    <cacheHierarchy uniqueName="[Produkte].[Produkt2a641df0-8787-11da-a72b-0800200c9a66]" caption="Produkt2a641df0-8787-11da-a72b-0800200c9a66" attribute="1" keyAttribute="1" defaultMemberUniqueName="[Produkte].[Produkt2a641df0-8787-11da-a72b-0800200c9a66].[All]" allUniqueName="[Produkte].[Produkt2a641df0-8787-11da-a72b-0800200c9a66].[All]" dimensionUniqueName="[Produkte]" displayFolder="" count="0" unbalanced="0" hidden="1"/>
    <cacheHierarchy uniqueName="[Measures].[Umsatz]" caption="Umsatz" measure="1" displayFolder="" measureGroup="Umsatz" count="0"/>
    <cacheHierarchy uniqueName="[Measures].[Umsatz Count]" caption="Umsatz Count" measure="1" displayFolder="" measureGroup="Umsatz" count="0"/>
    <cacheHierarchy uniqueName="[Measures].[BruttoUmsatz]" caption="BruttoUmsatz" measure="1" displayFolder="" count="0"/>
    <cacheHierarchy uniqueName="[Measures].[Durchschnitt Value]" caption="Durchschnitt Value" measure="1" displayFolder="" count="0" hidden="1"/>
    <cacheHierarchy uniqueName="[Measures].[Durchschnitt Goal]" caption="Durchschnitt Goal" measure="1" displayFolder="" count="0" hidden="1"/>
  </cacheHierarchies>
  <kpis count="1">
    <kpi uniqueName="Durchschnitt" caption="Durchschnitt" displayFolder="" measureGroup="Umsatz" parent="" value="[Measures].[Durchschnitt Value]" goal="[Measures].[Durchschnitt Goal]" status="" trend="" weight=""/>
  </kpis>
  <dimensions count="4">
    <dimension name="Filialen" uniqueName="[Filialen]" caption="Filialen"/>
    <dimension name="Jahre" uniqueName="[Jahre]" caption="Jahre"/>
    <dimension measure="1" name="Measures" uniqueName="[Measures]" caption="Measures"/>
    <dimension name="Produkte" uniqueName="[Produkte]" caption="Produkte"/>
  </dimensions>
  <measureGroups count="1">
    <measureGroup name="Umsatz" caption="Umsatz"/>
  </measureGroups>
  <maps count="3">
    <map measureGroup="0" dimension="0"/>
    <map measureGroup="0" dimension="1"/>
    <map measureGroup="0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Dr. Eckehard Pfeifer" refreshedDate="41281.697661921295" backgroundQuery="1" createdVersion="3" refreshedVersion="5" minRefreshableVersion="3" recordCount="0" supportSubquery="1" supportAdvancedDrill="1">
  <cacheSource type="external" connectionId="1"/>
  <cacheFields count="2">
    <cacheField name="[Jahre].[Jahr].[Jahr]" caption="Jahr" numFmtId="0" hierarchy="2" level="1">
      <sharedItems containsSemiMixedTypes="0" containsString="0"/>
    </cacheField>
    <cacheField name="[Produkte].[Produkt].[Produkt]" caption="Produkt" numFmtId="0" hierarchy="3" level="1">
      <sharedItems count="1">
        <s v="[Produkte].[Produkt].&amp;[1]" c="Kekse"/>
      </sharedItems>
    </cacheField>
  </cacheFields>
  <cacheHierarchies count="13">
    <cacheHierarchy uniqueName="[Filialen].[Filiale]" caption="Filiale" defaultMemberUniqueName="[Filialen].[Filiale].[All]" allUniqueName="[Filialen].[Filiale].[All]" dimensionUniqueName="[Filialen]" displayFolder="" count="0" unbalanced="0"/>
    <cacheHierarchy uniqueName="[Filialen].[Gruppe]" caption="Gruppe" defaultMemberUniqueName="[Filialen].[Gruppe].[All]" allUniqueName="[Filialen].[Gruppe].[All]" dimensionUniqueName="[Filialen]" displayFolder="" count="0" unbalanced="0"/>
    <cacheHierarchy uniqueName="[Jahre].[Jahr]" caption="Jahr" defaultMemberUniqueName="[Jahre].[Jahr].[All]" allUniqueName="[Jahre].[Jahr].[All]" dimensionUniqueName="[Jahre]" displayFolder="" count="2" unbalanced="0">
      <fieldsUsage count="2">
        <fieldUsage x="-1"/>
        <fieldUsage x="0"/>
      </fieldsUsage>
    </cacheHierarchy>
    <cacheHierarchy uniqueName="[Produkte].[Produkt]" caption="Produkt" defaultMemberUniqueName="[Produkte].[Produkt].[All]" allUniqueName="[Produkte].[Produkt].[All]" dimensionUniqueName="[Produkte]" displayFolder="" count="2" unbalanced="0">
      <fieldsUsage count="2">
        <fieldUsage x="-1"/>
        <fieldUsage x="1"/>
      </fieldsUsage>
    </cacheHierarchy>
    <cacheHierarchy uniqueName="[Filialen].[Filiale2a641df0-8787-11da-a72b-0800200c9a66]" caption="Filiale2a641df0-8787-11da-a72b-0800200c9a66" attribute="1" keyAttribute="1" defaultMemberUniqueName="[Filialen].[Filiale2a641df0-8787-11da-a72b-0800200c9a66].[All]" allUniqueName="[Filialen].[Filiale2a641df0-8787-11da-a72b-0800200c9a66].[All]" dimensionUniqueName="[Filialen]" displayFolder="" count="0" unbalanced="0" hidden="1"/>
    <cacheHierarchy uniqueName="[Filialen].[Gruppe2a641df0-8787-11da-a72b-0800200c9a66]" caption="Gruppe2a641df0-8787-11da-a72b-0800200c9a66" attribute="1" defaultMemberUniqueName="[Filialen].[Gruppe2a641df0-8787-11da-a72b-0800200c9a66].[All]" allUniqueName="[Filialen].[Gruppe2a641df0-8787-11da-a72b-0800200c9a66].[All]" dimensionUniqueName="[Filialen]" displayFolder="" count="0" unbalanced="0" hidden="1"/>
    <cacheHierarchy uniqueName="[Jahre].[Jahr2a641df0-8787-11da-a72b-0800200c9a66]" caption="Jahr2a641df0-8787-11da-a72b-0800200c9a66" attribute="1" keyAttribute="1" defaultMemberUniqueName="[Jahre].[Jahr2a641df0-8787-11da-a72b-0800200c9a66].[All]" allUniqueName="[Jahre].[Jahr2a641df0-8787-11da-a72b-0800200c9a66].[All]" dimensionUniqueName="[Jahre]" displayFolder="" count="0" unbalanced="0" hidden="1"/>
    <cacheHierarchy uniqueName="[Produkte].[Produkt2a641df0-8787-11da-a72b-0800200c9a66]" caption="Produkt2a641df0-8787-11da-a72b-0800200c9a66" attribute="1" keyAttribute="1" defaultMemberUniqueName="[Produkte].[Produkt2a641df0-8787-11da-a72b-0800200c9a66].[All]" allUniqueName="[Produkte].[Produkt2a641df0-8787-11da-a72b-0800200c9a66].[All]" dimensionUniqueName="[Produkte]" displayFolder="" count="0" unbalanced="0" hidden="1"/>
    <cacheHierarchy uniqueName="[Measures].[Umsatz]" caption="Umsatz" measure="1" displayFolder="" measureGroup="Umsatz" count="0"/>
    <cacheHierarchy uniqueName="[Measures].[Umsatz Count]" caption="Umsatz Count" measure="1" displayFolder="" measureGroup="Umsatz" count="0"/>
    <cacheHierarchy uniqueName="[Measures].[BruttoUmsatz]" caption="BruttoUmsatz" measure="1" displayFolder="" count="0"/>
    <cacheHierarchy uniqueName="[Measures].[Durchschnitt Value]" caption="Durchschnitt Value" measure="1" displayFolder="" count="0" hidden="1"/>
    <cacheHierarchy uniqueName="[Measures].[Durchschnitt Goal]" caption="Durchschnitt Goal" measure="1" displayFolder="" count="0" hidden="1"/>
  </cacheHierarchies>
  <kpis count="1">
    <kpi uniqueName="Durchschnitt" caption="Durchschnitt" displayFolder="" measureGroup="Umsatz" parent="" value="[Measures].[Durchschnitt Value]" goal="[Measures].[Durchschnitt Goal]" status="" trend="" weight=""/>
  </kpis>
  <dimensions count="4">
    <dimension name="Filialen" uniqueName="[Filialen]" caption="Filialen"/>
    <dimension name="Jahre" uniqueName="[Jahre]" caption="Jahre"/>
    <dimension measure="1" name="Measures" uniqueName="[Measures]" caption="Measures"/>
    <dimension name="Produkte" uniqueName="[Produkte]" caption="Produkte"/>
  </dimensions>
  <measureGroups count="1">
    <measureGroup name="Umsatz" caption="Umsatz"/>
  </measureGroups>
  <maps count="3">
    <map measureGroup="0" dimension="0"/>
    <map measureGroup="0" dimension="1"/>
    <map measureGroup="0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invalid="1" saveData="0" refreshedBy="Dr. Eckehard Pfeifer" refreshedDate="41281.739923148147" backgroundQuery="1" createdVersion="3" refreshedVersion="5" minRefreshableVersion="3" recordCount="0" tupleCache="1" supportSubquery="1" supportAdvancedDrill="1">
  <cacheSource type="external" connectionId="2"/>
  <cacheFields count="6">
    <cacheField name="[Measures].[MeasuresLevel]" caption="MeasuresLevel" numFmtId="0" hierarchy="3">
      <sharedItems count="4">
        <s v="[Measures].[Durchschnitt Goal]" c="Durchschnitt Goal"/>
        <s v="[Measures].[Umsatz]" c="Umsatz"/>
        <s v="[Measures].[BruttoUmsatz]" c="BruttoUmsatz"/>
        <s v="[Measures].[Durchschnitt Value]" c="Durchschnitt Value"/>
      </sharedItems>
    </cacheField>
    <cacheField name="[Filialen].[Filiale].[Filiale]" caption="Filiale" numFmtId="0" level="1" mappingCount="1">
      <sharedItems count="4">
        <s v="[Filialen].[Filiale].&amp;[1]" c="NordOst" cp="1">
          <x/>
        </s>
        <s v="[Filialen].[Filiale].&amp;[4]" c="SüdWest"/>
        <s v="[Filialen].[Filiale].&amp;[2]" c="NordWest"/>
        <s v="[Filialen].[Filiale].&amp;[3]" c="SüdOst" cp="1">
          <x v="1"/>
        </s>
      </sharedItems>
      <mpMap v="5"/>
    </cacheField>
    <cacheField name="[Filialen].[Gruppe].[Gruppe]" caption="Gruppe" numFmtId="0" hierarchy="1" level="1">
      <sharedItems count="2">
        <s v="[Filialen].[Gruppe].&amp;[Süd]" c="Süd"/>
        <s v="[Filialen].[Gruppe].&amp;[Nord]" c="Nord"/>
      </sharedItems>
    </cacheField>
    <cacheField name="[Produkte].[Produkt].[Produkt]" caption="Produkt" numFmtId="0" hierarchy="4" level="1">
      <sharedItems count="2">
        <s v="[Produkte].[Produkt].&amp;[1]" c="Kekse"/>
        <s v="[Produkte].[Produkt].&amp;[2]" c="Schokolade"/>
      </sharedItems>
    </cacheField>
    <cacheField name="[Jahre].[Jahr].[Jahr]" caption="Jahr" numFmtId="0" hierarchy="2" level="1">
      <sharedItems count="3">
        <s v="[Jahre].[Jahr].&amp;[2]" c="2011"/>
        <s v="[Jahre].[Jahr].&amp;[1]" c="2010"/>
        <s v="[Jahre].[Jahr].&amp;[3]" c="2012"/>
      </sharedItems>
    </cacheField>
    <cacheField name="[Filialen].[Filiale].[Filiale].[Gruppe]" caption="Gruppe" propertyName="Gruppe" numFmtId="0" level="1" memberPropertyField="1">
      <sharedItems count="2">
        <s v="Nord"/>
        <s v="Süd"/>
      </sharedItems>
    </cacheField>
  </cacheFields>
  <cacheHierarchies count="14">
    <cacheHierarchy uniqueName="[Filialen].[Filiale]" caption="Filiale" defaultMemberUniqueName="[Filialen].[Filiale].[All]" allUniqueName="[Filialen].[Filiale].[All]" allCaption="All" dimensionUniqueName="[Filialen]" displayFolder="" count="2" unbalanced="0">
      <fieldsUsage count="2">
        <fieldUsage x="-1"/>
        <fieldUsage x="1"/>
      </fieldsUsage>
    </cacheHierarchy>
    <cacheHierarchy uniqueName="[Filialen].[Gruppe]" caption="Gruppe" defaultMemberUniqueName="[Filialen].[Gruppe].[All]" allUniqueName="[Filialen].[Gruppe].[All]" allCaption="All" dimensionUniqueName="[Filialen]" displayFolder="" count="2" unbalanced="0">
      <fieldsUsage count="2">
        <fieldUsage x="-1"/>
        <fieldUsage x="2"/>
      </fieldsUsage>
    </cacheHierarchy>
    <cacheHierarchy uniqueName="[Jahre].[Jahr]" caption="Jahr" defaultMemberUniqueName="[Jahre].[Jahr].[All]" allUniqueName="[Jahre].[Jahr].[All]" allCaption="All" dimensionUniqueName="[Jahre]" displayFolder="" count="2" unbalanced="0">
      <fieldsUsage count="2">
        <fieldUsage x="-1"/>
        <fieldUsage x="4"/>
      </fieldsUsage>
    </cacheHierarchy>
    <cacheHierarchy uniqueName="[Measures]" caption="Measures" attribute="1" keyAttribute="1" defaultMemberUniqueName="[Measures].[Umsatz]" dimensionUniqueName="[Measures]" displayFolder="" measures="1" count="1" unbalanced="0">
      <fieldsUsage count="1">
        <fieldUsage x="0"/>
      </fieldsUsage>
    </cacheHierarchy>
    <cacheHierarchy uniqueName="[Produkte].[Produkt]" caption="Produkt" defaultMemberUniqueName="[Produkte].[Produkt].[All]" allUniqueName="[Produkte].[Produkt].[All]" allCaption="All" dimensionUniqueName="[Produkte]" displayFolder="" count="2" unbalanced="0">
      <fieldsUsage count="2">
        <fieldUsage x="-1"/>
        <fieldUsage x="3"/>
      </fieldsUsage>
    </cacheHierarchy>
    <cacheHierarchy uniqueName="[Filialen].[Filiale2a641df0-8787-11da-a72b-0800200c9a66]" caption="Filiale2a641df0-8787-11da-a72b-0800200c9a66" attribute="1" keyAttribute="1" defaultMemberUniqueName="[Filialen].[Filiale2a641df0-8787-11da-a72b-0800200c9a66].[All]" allUniqueName="[Filialen].[Filiale2a641df0-8787-11da-a72b-0800200c9a66].[All]" dimensionUniqueName="[Filialen]" displayFolder="" count="2" unbalanced="0" hidden="1"/>
    <cacheHierarchy uniqueName="[Filialen].[Gruppe2a641df0-8787-11da-a72b-0800200c9a66]" caption="Gruppe2a641df0-8787-11da-a72b-0800200c9a66" attribute="1" defaultMemberUniqueName="[Filialen].[Gruppe2a641df0-8787-11da-a72b-0800200c9a66].[All]" allUniqueName="[Filialen].[Gruppe2a641df0-8787-11da-a72b-0800200c9a66].[All]" dimensionUniqueName="[Filialen]" displayFolder="" count="2" unbalanced="0" hidden="1"/>
    <cacheHierarchy uniqueName="[Jahre].[Jahr2a641df0-8787-11da-a72b-0800200c9a66]" caption="Jahr2a641df0-8787-11da-a72b-0800200c9a66" attribute="1" keyAttribute="1" defaultMemberUniqueName="[Jahre].[Jahr2a641df0-8787-11da-a72b-0800200c9a66].[All]" allUniqueName="[Jahre].[Jahr2a641df0-8787-11da-a72b-0800200c9a66].[All]" dimensionUniqueName="[Jahre]" displayFolder="" count="2" unbalanced="0" hidden="1"/>
    <cacheHierarchy uniqueName="[Produkte].[Produkt2a641df0-8787-11da-a72b-0800200c9a66]" caption="Produkt2a641df0-8787-11da-a72b-0800200c9a66" attribute="1" keyAttribute="1" defaultMemberUniqueName="[Produkte].[Produkt2a641df0-8787-11da-a72b-0800200c9a66].[All]" allUniqueName="[Produkte].[Produkt2a641df0-8787-11da-a72b-0800200c9a66].[All]" dimensionUniqueName="[Produkte]" displayFolder="" count="2" unbalanced="0" hidden="1"/>
    <cacheHierarchy uniqueName="[Measures].[Umsatz]" caption="Umsatz" measure="1" displayFolder="" measureGroup="Umsatz" count="0"/>
    <cacheHierarchy uniqueName="[Measures].[Umsatz Count]" caption="Umsatz Count" measure="1" displayFolder="" measureGroup="Umsatz" count="0"/>
    <cacheHierarchy uniqueName="[Measures].[BruttoUmsatz]" caption="BruttoUmsatz" measure="1" displayFolder="" count="0"/>
    <cacheHierarchy uniqueName="[Measures].[Durchschnitt Value]" caption="Durchschnitt Value" measure="1" displayFolder="" count="0" hidden="1"/>
    <cacheHierarchy uniqueName="[Measures].[Durchschnitt Goal]" caption="Durchschnitt Goal" measure="1" displayFolder="" count="0" hidden="1"/>
  </cacheHierarchies>
  <kpis count="1">
    <kpi uniqueName="Durchschnitt" caption="Durchschnitt" displayFolder="" measureGroup="Umsatz" parent="" value="[Measures].[Durchschnitt Value]" goal="[Measures].[Durchschnitt Goal]" status="" trend="" weight=""/>
  </kpis>
  <tupleCache>
    <entries count="65">
      <n v="30270">
        <tpls c="1">
          <tpl hier="4" item="4294967295"/>
        </tpls>
      </n>
      <n v="1144">
        <tpls c="5">
          <tpl fld="1" item="1"/>
          <tpl fld="2" item="0"/>
          <tpl hier="2" item="0"/>
          <tpl fld="0" item="3"/>
          <tpl fld="3" item="0"/>
        </tpls>
      </n>
      <n v="1751">
        <tpls c="5">
          <tpl fld="1" item="2"/>
          <tpl fld="2" item="1"/>
          <tpl hier="2" item="0"/>
          <tpl fld="0" item="3"/>
          <tpl fld="3" item="0"/>
        </tpls>
      </n>
      <n v="9936">
        <tpls c="4">
          <tpl fld="2" item="1"/>
          <tpl hier="2" item="0"/>
          <tpl hier="3" item="4294967295"/>
          <tpl fld="3" item="0"/>
        </tpls>
      </n>
      <n v="14741">
        <tpls c="4">
          <tpl fld="2" item="0"/>
          <tpl hier="2" item="0"/>
          <tpl hier="3" item="4294967295"/>
          <tpl hier="4" item="4294967295"/>
        </tpls>
      </n>
      <n v="30270">
        <tpls c="4">
          <tpl hier="1" item="4294967295"/>
          <tpl hier="2" item="0"/>
          <tpl hier="3" item="4294967295"/>
          <tpl hier="4" item="4294967295"/>
        </tpls>
      </n>
      <n v="6900">
        <tpls c="4">
          <tpl fld="2" item="0"/>
          <tpl hier="2" item="0"/>
          <tpl hier="3" item="4294967295"/>
          <tpl fld="3" item="0"/>
        </tpls>
      </n>
      <n v="1156">
        <tpls c="5">
          <tpl fld="1" item="3"/>
          <tpl fld="2" item="0"/>
          <tpl hier="2" item="0"/>
          <tpl fld="0" item="3"/>
          <tpl fld="3" item="0"/>
        </tpls>
      </n>
      <n v="7250">
        <tpls c="5">
          <tpl fld="1" item="3"/>
          <tpl fld="2" item="0"/>
          <tpl hier="2" item="0"/>
          <tpl hier="3" item="4294967295"/>
          <tpl hier="4" item="4294967295"/>
        </tpls>
      </n>
      <n v="4682">
        <tpls c="5">
          <tpl fld="1" item="0"/>
          <tpl fld="2" item="1"/>
          <tpl hier="2" item="0"/>
          <tpl hier="3" item="4294967295"/>
          <tpl fld="3" item="0"/>
        </tpls>
      </n>
      <n v="3467">
        <tpls c="5">
          <tpl fld="1" item="3"/>
          <tpl fld="2" item="0"/>
          <tpl hier="2" item="0"/>
          <tpl hier="3" item="4294967295"/>
          <tpl fld="3" item="0"/>
        </tpls>
      </n>
      <n v="1656">
        <tpls c="4">
          <tpl fld="2" item="1"/>
          <tpl hier="2" item="0"/>
          <tpl fld="0" item="3"/>
          <tpl fld="3" item="0"/>
        </tpls>
      </n>
      <n v="7803">
        <tpls c="5">
          <tpl fld="1" item="0"/>
          <tpl fld="2" item="1"/>
          <tpl hier="2" item="0"/>
          <tpl hier="3" item="4294967295"/>
          <tpl hier="4" item="4294967295"/>
        </tpls>
      </n>
      <n v="1500">
        <tpls c="5">
          <tpl fld="1" item="2"/>
          <tpl fld="2" item="1"/>
          <tpl hier="2" item="0"/>
          <tpl fld="0" item="0"/>
          <tpl fld="3" item="0"/>
        </tpls>
      </n>
      <n v="1500">
        <tpls c="5">
          <tpl fld="1" item="1"/>
          <tpl fld="2" item="0"/>
          <tpl hier="2" item="0"/>
          <tpl fld="0" item="0"/>
          <tpl fld="3" item="0"/>
        </tpls>
      </n>
      <n v="3433">
        <tpls c="5">
          <tpl fld="1" item="1"/>
          <tpl fld="2" item="0"/>
          <tpl hier="2" item="0"/>
          <tpl hier="3" item="4294967295"/>
          <tpl fld="3" item="0"/>
        </tpls>
      </n>
      <n v="1500">
        <tpls c="4">
          <tpl fld="2" item="1"/>
          <tpl hier="2" item="0"/>
          <tpl fld="0" item="0"/>
          <tpl fld="3" item="0"/>
        </tpls>
      </n>
      <n v="15529">
        <tpls c="4">
          <tpl fld="2" item="1"/>
          <tpl hier="2" item="0"/>
          <tpl hier="3" item="4294967295"/>
          <tpl hier="4" item="4294967295"/>
        </tpls>
      </n>
      <n v="1500">
        <tpls c="5">
          <tpl fld="1" item="3"/>
          <tpl fld="2" item="0"/>
          <tpl hier="2" item="0"/>
          <tpl fld="0" item="0"/>
          <tpl fld="3" item="0"/>
        </tpls>
      </n>
      <n v="2472">
        <tpls c="5">
          <tpl fld="1" item="2"/>
          <tpl fld="2" item="1"/>
          <tpl hier="2" item="0"/>
          <tpl hier="3" item="4294967295"/>
          <tpl fld="3" item="1"/>
        </tpls>
      </n>
      <n v="1500">
        <tpls c="4">
          <tpl fld="2" item="0"/>
          <tpl hier="2" item="0"/>
          <tpl fld="0" item="0"/>
          <tpl fld="3" item="0"/>
        </tpls>
      </n>
      <n v="16836">
        <tpls c="4">
          <tpl hier="1" item="4294967295"/>
          <tpl hier="2" item="0"/>
          <tpl hier="3" item="4294967295"/>
          <tpl fld="3" item="0"/>
        </tpls>
      </n>
      <n v="1403">
        <tpls c="4">
          <tpl hier="1" item="4294967295"/>
          <tpl hier="2" item="0"/>
          <tpl fld="0" item="3"/>
          <tpl fld="3" item="0"/>
        </tpls>
      </n>
      <n v="16836">
        <tpls c="1">
          <tpl fld="3" item="0"/>
        </tpls>
      </n>
      <n v="1785" in="0">
        <tpls c="4">
          <tpl fld="1" item="0"/>
          <tpl fld="4" item="1"/>
          <tpl fld="0" item="2"/>
          <tpl fld="3" item="0"/>
        </tpls>
      </n>
      <n v="1261">
        <tpls c="1">
          <tpl fld="0" item="3"/>
        </tpls>
      </n>
      <n v="1500">
        <tpls c="1">
          <tpl fld="0" item="0"/>
        </tpls>
      </n>
      <n v="1560">
        <tpls c="3">
          <tpl fld="1" item="0"/>
          <tpl fld="4" item="0"/>
          <tpl fld="3" item="0"/>
        </tpls>
      </n>
      <n v="5593">
        <tpls c="4">
          <tpl fld="2" item="1"/>
          <tpl hier="2" item="0"/>
          <tpl hier="3" item="4294967295"/>
          <tpl fld="3" item="1"/>
        </tpls>
      </n>
      <n v="13434">
        <tpls c="4">
          <tpl hier="1" item="4294967295"/>
          <tpl hier="2" item="0"/>
          <tpl hier="3" item="4294967295"/>
          <tpl fld="3" item="1"/>
        </tpls>
      </n>
      <n v="7491">
        <tpls c="5">
          <tpl fld="1" item="1"/>
          <tpl fld="2" item="0"/>
          <tpl hier="2" item="0"/>
          <tpl hier="3" item="4294967295"/>
          <tpl hier="4" item="4294967295"/>
        </tpls>
      </n>
      <n v="5254">
        <tpls c="5">
          <tpl fld="1" item="2"/>
          <tpl fld="2" item="1"/>
          <tpl hier="2" item="0"/>
          <tpl hier="3" item="4294967295"/>
          <tpl fld="3" item="0"/>
        </tpls>
      </n>
      <n v="1150">
        <tpls c="4">
          <tpl fld="2" item="0"/>
          <tpl hier="2" item="0"/>
          <tpl fld="0" item="3"/>
          <tpl fld="3" item="0"/>
        </tpls>
      </n>
      <n v="7726">
        <tpls c="5">
          <tpl fld="1" item="2"/>
          <tpl fld="2" item="1"/>
          <tpl hier="2" item="0"/>
          <tpl hier="3" item="4294967295"/>
          <tpl hier="4" item="4294967295"/>
        </tpls>
      </n>
      <n v="1561">
        <tpls c="5">
          <tpl fld="1" item="0"/>
          <tpl fld="2" item="1"/>
          <tpl hier="2" item="0"/>
          <tpl fld="0" item="3"/>
          <tpl fld="3" item="0"/>
        </tpls>
      </n>
      <n v="1500">
        <tpls c="5">
          <tpl fld="1" item="0"/>
          <tpl fld="2" item="1"/>
          <tpl hier="2" item="0"/>
          <tpl fld="0" item="0"/>
          <tpl fld="3" item="0"/>
        </tpls>
      </n>
      <n v="3783">
        <tpls c="5">
          <tpl fld="1" item="3"/>
          <tpl fld="2" item="0"/>
          <tpl hier="2" item="0"/>
          <tpl hier="3" item="4294967295"/>
          <tpl fld="3" item="1"/>
        </tpls>
      </n>
      <n v="7841">
        <tpls c="4">
          <tpl fld="2" item="0"/>
          <tpl hier="2" item="0"/>
          <tpl hier="3" item="4294967295"/>
          <tpl fld="3" item="1"/>
        </tpls>
      </n>
      <n v="4058">
        <tpls c="5">
          <tpl fld="1" item="1"/>
          <tpl fld="2" item="0"/>
          <tpl hier="2" item="0"/>
          <tpl hier="3" item="4294967295"/>
          <tpl fld="3" item="1"/>
        </tpls>
      </n>
      <n v="3121">
        <tpls c="5">
          <tpl fld="1" item="0"/>
          <tpl fld="2" item="1"/>
          <tpl hier="2" item="0"/>
          <tpl hier="3" item="4294967295"/>
          <tpl fld="3" item="1"/>
        </tpls>
      </n>
      <n v="1500">
        <tpls c="4">
          <tpl hier="1" item="4294967295"/>
          <tpl hier="2" item="0"/>
          <tpl fld="0" item="0"/>
          <tpl fld="3" item="0"/>
        </tpls>
      </n>
      <n v="1751">
        <tpls c="5">
          <tpl fld="1" item="2"/>
          <tpl fld="2" item="1"/>
          <tpl hier="2" item="0"/>
          <tpl fld="0" item="3"/>
          <tpl hier="4" item="1"/>
        </tpls>
      </n>
      <n v="3433">
        <tpls c="5">
          <tpl fld="1" item="1"/>
          <tpl fld="2" item="0"/>
          <tpl hier="2" item="0"/>
          <tpl hier="3" item="4294967295"/>
          <tpl hier="4" item="1"/>
        </tpls>
      </n>
      <n v="1144">
        <tpls c="5">
          <tpl fld="1" item="1"/>
          <tpl fld="2" item="0"/>
          <tpl hier="2" item="0"/>
          <tpl fld="0" item="3"/>
          <tpl hier="4" item="1"/>
        </tpls>
      </n>
      <n v="6900">
        <tpls c="4">
          <tpl fld="2" item="0"/>
          <tpl hier="2" item="0"/>
          <tpl hier="3" item="4294967295"/>
          <tpl hier="4" item="1"/>
        </tpls>
      </n>
      <n v="5254">
        <tpls c="5">
          <tpl fld="1" item="2"/>
          <tpl fld="2" item="1"/>
          <tpl hier="2" item="0"/>
          <tpl hier="3" item="4294967295"/>
          <tpl hier="4" item="1"/>
        </tpls>
      </n>
      <n v="1500">
        <tpls c="5">
          <tpl fld="1" item="2"/>
          <tpl fld="2" item="1"/>
          <tpl hier="2" item="0"/>
          <tpl fld="0" item="0"/>
          <tpl hier="4" item="1"/>
        </tpls>
      </n>
      <n v="3467">
        <tpls c="5">
          <tpl fld="1" item="3"/>
          <tpl fld="2" item="0"/>
          <tpl hier="2" item="0"/>
          <tpl hier="3" item="4294967295"/>
          <tpl hier="4" item="1"/>
        </tpls>
      </n>
      <n v="1500">
        <tpls c="5">
          <tpl fld="1" item="1"/>
          <tpl fld="2" item="0"/>
          <tpl hier="2" item="0"/>
          <tpl fld="0" item="0"/>
          <tpl hier="4" item="1"/>
        </tpls>
      </n>
      <n v="1500">
        <tpls c="5">
          <tpl fld="1" item="0"/>
          <tpl fld="2" item="1"/>
          <tpl hier="2" item="0"/>
          <tpl fld="0" item="0"/>
          <tpl hier="4" item="1"/>
        </tpls>
      </n>
      <n v="16836">
        <tpls c="4">
          <tpl hier="1" item="4294967295"/>
          <tpl hier="2" item="0"/>
          <tpl hier="3" item="4294967295"/>
          <tpl hier="4" item="1"/>
        </tpls>
      </n>
      <n v="1500">
        <tpls c="4">
          <tpl fld="2" item="0"/>
          <tpl hier="2" item="0"/>
          <tpl fld="0" item="0"/>
          <tpl hier="4" item="1"/>
        </tpls>
      </n>
      <n v="1150">
        <tpls c="4">
          <tpl fld="2" item="0"/>
          <tpl hier="2" item="0"/>
          <tpl fld="0" item="3"/>
          <tpl hier="4" item="1"/>
        </tpls>
      </n>
      <n v="9936">
        <tpls c="4">
          <tpl fld="2" item="1"/>
          <tpl hier="2" item="0"/>
          <tpl hier="3" item="4294967295"/>
          <tpl hier="4" item="1"/>
        </tpls>
      </n>
      <n v="1500">
        <tpls c="4">
          <tpl fld="2" item="1"/>
          <tpl hier="2" item="0"/>
          <tpl fld="0" item="0"/>
          <tpl hier="4" item="1"/>
        </tpls>
      </n>
      <n v="1656">
        <tpls c="4">
          <tpl fld="2" item="1"/>
          <tpl hier="2" item="0"/>
          <tpl fld="0" item="3"/>
          <tpl hier="4" item="1"/>
        </tpls>
      </n>
      <n v="1156">
        <tpls c="5">
          <tpl fld="1" item="3"/>
          <tpl fld="2" item="0"/>
          <tpl hier="2" item="0"/>
          <tpl fld="0" item="3"/>
          <tpl hier="4" item="1"/>
        </tpls>
      </n>
      <n v="1500">
        <tpls c="5">
          <tpl fld="1" item="3"/>
          <tpl fld="2" item="0"/>
          <tpl hier="2" item="0"/>
          <tpl fld="0" item="0"/>
          <tpl hier="4" item="1"/>
        </tpls>
      </n>
      <n v="1561">
        <tpls c="5">
          <tpl fld="1" item="0"/>
          <tpl fld="2" item="1"/>
          <tpl hier="2" item="0"/>
          <tpl fld="0" item="3"/>
          <tpl hier="4" item="1"/>
        </tpls>
      </n>
      <n v="4682">
        <tpls c="5">
          <tpl fld="1" item="0"/>
          <tpl fld="2" item="1"/>
          <tpl hier="2" item="0"/>
          <tpl hier="3" item="4294967295"/>
          <tpl hier="4" item="1"/>
        </tpls>
      </n>
      <n v="1500">
        <tpls c="4">
          <tpl hier="1" item="4294967295"/>
          <tpl hier="2" item="0"/>
          <tpl fld="0" item="0"/>
          <tpl hier="4" item="1"/>
        </tpls>
      </n>
      <n v="1403">
        <tpls c="4">
          <tpl hier="1" item="4294967295"/>
          <tpl hier="2" item="0"/>
          <tpl fld="0" item="3"/>
          <tpl hier="4" item="1"/>
        </tpls>
      </n>
      <n v="7803">
        <tpls c="1">
          <tpl fld="1" item="0"/>
        </tpls>
      </n>
      <n v="7491">
        <tpls c="1">
          <tpl fld="1" item="1"/>
        </tpls>
      </n>
      <n v="7726">
        <tpls c="1">
          <tpl fld="1" item="2"/>
        </tpls>
      </n>
    </entries>
    <sets count="8">
      <set count="1" maxRank="1" setDefinition="{[Jahre].[Jahr].[All]}">
        <tpls c="1">
          <tpl hier="2" item="4294967295"/>
        </tpls>
      </set>
      <set count="1" maxRank="1" setDefinition="{([Produkte].[Produkt].&amp;[1])}">
        <tpls c="1">
          <tpl fld="3" item="0"/>
        </tpls>
      </set>
      <set count="4" maxRank="1" setDefinition="[Filialen].[Filiale].Children">
        <tpls c="1">
          <tpl fld="1" item="0"/>
        </tpls>
      </set>
      <set count="3" maxRank="1" setDefinition="([Filialen].[Filiale].[All].[NordOst],[Jahre].Children)">
        <tpls c="2">
          <tpl fld="1" item="0"/>
          <tpl fld="4" item="1"/>
        </tpls>
      </set>
      <set count="4" maxRank="3" setDefinition="[Filialen].[Filiale].Children" sortType="descending">
        <tpls c="1">
          <tpl fld="1" item="0"/>
        </tpls>
        <tpls c="1">
          <tpl fld="1" item="2"/>
        </tpls>
        <tpls c="1">
          <tpl fld="1" item="1"/>
        </tpls>
        <sortByTuple c="1">
          <tpl hier="3" item="4294967295"/>
        </sortByTuple>
      </set>
      <set count="3" maxRank="3" setDefinition="([Filialen].[Filiale].[All].[NordOst],[Jahre].Children)" sortType="descending">
        <tpls c="2">
          <tpl fld="1" item="0"/>
          <tpl fld="4" item="2"/>
        </tpls>
        <tpls c="2">
          <tpl fld="1" item="0"/>
          <tpl fld="4" item="0"/>
        </tpls>
        <tpls c="2">
          <tpl fld="1" item="0"/>
          <tpl fld="4" item="1"/>
        </tpls>
        <sortByTuple c="1">
          <tpl hier="3" item="4294967295"/>
        </sortByTuple>
      </set>
      <set count="1" maxRank="1" setDefinition="[Filialen].[Filiale].[All]">
        <tpls c="1">
          <tpl hier="0" item="4294967295"/>
        </tpls>
      </set>
      <set count="1" maxRank="1" setDefinition="[Filialen].[Filiale].[All].[NordWest]">
        <tpls c="1">
          <tpl fld="1" item="2"/>
        </tpls>
      </set>
    </sets>
    <queryCache count="21">
      <query mdx="[Measures].[Durchschnitt Goal]">
        <tpls c="1">
          <tpl fld="0" item="0"/>
        </tpls>
      </query>
      <query mdx="[Filialen].[Filiale].[All].[NordOst]">
        <tpls c="1">
          <tpl fld="1" item="0"/>
        </tpls>
      </query>
      <query mdx="([Filialen].[Filiale].[All].[NordOst],[Produkte].[All].[Kekse],[Jahre].[2011])">
        <tpls c="3">
          <tpl fld="1" item="0"/>
          <tpl fld="3" item="0"/>
          <tpl fld="4" item="0"/>
        </tpls>
      </query>
      <query mdx="[Produkte].[Produkt].[All]">
        <tpls c="1">
          <tpl hier="4" item="4294967295"/>
        </tpls>
      </query>
      <query mdx="[Filialen].[Gruppe].&amp;[Süd]">
        <tpls c="1">
          <tpl fld="2" item="0"/>
        </tpls>
      </query>
      <query mdx="[Filialen].[Filiale].&amp;[4]">
        <tpls c="1">
          <tpl fld="1" item="1"/>
        </tpls>
      </query>
      <query mdx="[Produkte].[Produkt].&amp;[1]">
        <tpls c="1">
          <tpl fld="3" item="0"/>
        </tpls>
      </query>
      <query mdx="[Filialen].[Gruppe].&amp;[Nord]">
        <tpls c="1">
          <tpl fld="2" item="1"/>
        </tpls>
      </query>
      <query mdx="[Measures].[Umsatz]">
        <tpls c="1">
          <tpl hier="3" item="4294967295"/>
        </tpls>
      </query>
      <query mdx="[Filialen].[Gruppe].[All]">
        <tpls c="1">
          <tpl hier="1" item="4294967295"/>
        </tpls>
      </query>
      <query mdx="[Filialen].[Filiale].&amp;[2]">
        <tpls c="1">
          <tpl fld="1" item="2"/>
        </tpls>
      </query>
      <query mdx="[Filialen].[Filiale].&amp;[1]">
        <tpls c="1">
          <tpl fld="1" item="0"/>
        </tpls>
      </query>
      <query mdx="[Filialen].[Filiale].&amp;[3]">
        <tpls c="1">
          <tpl fld="1" item="3"/>
        </tpls>
      </query>
      <query mdx="[Produkte].[Produkt].&amp;[2]">
        <tpls c="1">
          <tpl fld="3" item="1"/>
        </tpls>
      </query>
      <query mdx="[Produkte].[Produkt].[All].[Kekse]">
        <tpls c="1">
          <tpl fld="3" item="0"/>
        </tpls>
      </query>
      <query mdx="[Measures].[BruttoUmsatz]">
        <tpls c="1">
          <tpl fld="0" item="2"/>
        </tpls>
      </query>
      <query mdx="[Measures].[Durchschnitt Value]">
        <tpls c="1">
          <tpl fld="0" item="3"/>
        </tpls>
      </query>
      <query mdx="([Measures].[BruttoUmsatz],[Filialen].[Filiale].[All].[NordOst],[Jahre].[All].[2010],[Produkte].[All].[Kekse])">
        <tpls c="4">
          <tpl fld="0" item="2"/>
          <tpl fld="1" item="0"/>
          <tpl fld="4" item="1"/>
          <tpl fld="3" item="0"/>
        </tpls>
      </query>
      <query mdx="([Filialen].[Gruppe].[All].[Nord],[Filialen].[Filiale].[All].[NordOst]"/>
      <query mdx="[Jahre].[All].[2010]">
        <tpls c="1">
          <tpl fld="4" item="1"/>
        </tpls>
      </query>
      <query mdx="[Produkte].[All].[Kekse]">
        <tpls c="1">
          <tpl fld="3" item="0"/>
        </tpls>
      </query>
    </queryCache>
    <serverFormats count="1">
      <serverFormat format="#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Dr. Eckehard Pfeifer" refreshedDate="41281.742076620372" backgroundQuery="1" createdVersion="5" refreshedVersion="5" minRefreshableVersion="3" recordCount="0" supportSubquery="1" supportAdvancedDrill="1">
  <cacheSource type="external" connectionId="2"/>
  <cacheFields count="6">
    <cacheField name="[Measures].[Umsatz]" caption="Umsatz" numFmtId="0" hierarchy="8" level="32767"/>
    <cacheField name="[Filialen].[Filiale].[Filiale]" caption="Filiale" numFmtId="0" level="1" mappingCount="1">
      <sharedItems count="4">
        <s v="[Filialen].[Filiale].&amp;[1]" c="NordOst" cp="1">
          <x/>
        </s>
        <s v="[Filialen].[Filiale].&amp;[2]" c="NordWest" cp="1">
          <x/>
        </s>
        <s v="[Filialen].[Filiale].&amp;[3]" c="SüdOst" cp="1">
          <x v="1"/>
        </s>
        <s v="[Filialen].[Filiale].&amp;[4]" c="SüdWest" cp="1">
          <x v="1"/>
        </s>
      </sharedItems>
      <mpMap v="2"/>
    </cacheField>
    <cacheField name="[Filialen].[Filiale].[Filiale].[Gruppe]" caption="Gruppe" propertyName="Gruppe" numFmtId="0" level="1" memberPropertyField="1">
      <sharedItems count="2">
        <s v="Nord"/>
        <s v="Süd"/>
      </sharedItems>
    </cacheField>
    <cacheField name="[Filialen].[Gruppe].[Gruppe]" caption="Gruppe" numFmtId="0" hierarchy="1" level="1">
      <sharedItems count="2">
        <s v="[Filialen].[Gruppe].&amp;[Nord]" c="Nord"/>
        <s v="[Filialen].[Gruppe].&amp;[Süd]" c="Süd"/>
      </sharedItems>
    </cacheField>
    <cacheField name="[Jahre].[Jahr].[Jahr]" caption="Jahr" numFmtId="0" hierarchy="2" level="1">
      <sharedItems containsSemiMixedTypes="0" containsString="0"/>
    </cacheField>
    <cacheField name="[Produkte].[Produkt].[Produkt]" caption="Produkt" numFmtId="0" hierarchy="3" level="1">
      <sharedItems count="2">
        <s v="[Produkte].[Produkt].&amp;[1]" c="Kekse"/>
        <s v="[Produkte].[Produkt].&amp;[2]" c="Schokolade"/>
      </sharedItems>
    </cacheField>
  </cacheFields>
  <cacheHierarchies count="13">
    <cacheHierarchy uniqueName="[Filialen].[Filiale]" caption="Filiale" defaultMemberUniqueName="[Filialen].[Filiale].[All]" allUniqueName="[Filialen].[Filiale].[All]" dimensionUniqueName="[Filialen]" displayFolder="" count="2" unbalanced="0">
      <fieldsUsage count="2">
        <fieldUsage x="-1"/>
        <fieldUsage x="1"/>
      </fieldsUsage>
    </cacheHierarchy>
    <cacheHierarchy uniqueName="[Filialen].[Gruppe]" caption="Gruppe" defaultMemberUniqueName="[Filialen].[Gruppe].[All]" allUniqueName="[Filialen].[Gruppe].[All]" dimensionUniqueName="[Filialen]" displayFolder="" count="2" unbalanced="0">
      <fieldsUsage count="2">
        <fieldUsage x="-1"/>
        <fieldUsage x="3"/>
      </fieldsUsage>
    </cacheHierarchy>
    <cacheHierarchy uniqueName="[Jahre].[Jahr]" caption="Jahr" defaultMemberUniqueName="[Jahre].[Jahr].[All]" allUniqueName="[Jahre].[Jahr].[All]" dimensionUniqueName="[Jahre]" displayFolder="" count="2" unbalanced="0">
      <fieldsUsage count="2">
        <fieldUsage x="-1"/>
        <fieldUsage x="4"/>
      </fieldsUsage>
    </cacheHierarchy>
    <cacheHierarchy uniqueName="[Produkte].[Produkt]" caption="Produkt" defaultMemberUniqueName="[Produkte].[Produkt].[All]" allUniqueName="[Produkte].[Produkt].[All]" dimensionUniqueName="[Produkte]" displayFolder="" count="2" unbalanced="0">
      <fieldsUsage count="2">
        <fieldUsage x="-1"/>
        <fieldUsage x="5"/>
      </fieldsUsage>
    </cacheHierarchy>
    <cacheHierarchy uniqueName="[Filialen].[Filiale2a641df0-8787-11da-a72b-0800200c9a66]" caption="Filiale2a641df0-8787-11da-a72b-0800200c9a66" attribute="1" keyAttribute="1" defaultMemberUniqueName="[Filialen].[Filiale2a641df0-8787-11da-a72b-0800200c9a66].[All]" allUniqueName="[Filialen].[Filiale2a641df0-8787-11da-a72b-0800200c9a66].[All]" dimensionUniqueName="[Filialen]" displayFolder="" count="0" unbalanced="0" hidden="1"/>
    <cacheHierarchy uniqueName="[Filialen].[Gruppe2a641df0-8787-11da-a72b-0800200c9a66]" caption="Gruppe2a641df0-8787-11da-a72b-0800200c9a66" attribute="1" defaultMemberUniqueName="[Filialen].[Gruppe2a641df0-8787-11da-a72b-0800200c9a66].[All]" allUniqueName="[Filialen].[Gruppe2a641df0-8787-11da-a72b-0800200c9a66].[All]" dimensionUniqueName="[Filialen]" displayFolder="" count="0" unbalanced="0" hidden="1"/>
    <cacheHierarchy uniqueName="[Jahre].[Jahr2a641df0-8787-11da-a72b-0800200c9a66]" caption="Jahr2a641df0-8787-11da-a72b-0800200c9a66" attribute="1" keyAttribute="1" defaultMemberUniqueName="[Jahre].[Jahr2a641df0-8787-11da-a72b-0800200c9a66].[All]" allUniqueName="[Jahre].[Jahr2a641df0-8787-11da-a72b-0800200c9a66].[All]" dimensionUniqueName="[Jahre]" displayFolder="" count="0" unbalanced="0" hidden="1"/>
    <cacheHierarchy uniqueName="[Produkte].[Produkt2a641df0-8787-11da-a72b-0800200c9a66]" caption="Produkt2a641df0-8787-11da-a72b-0800200c9a66" attribute="1" keyAttribute="1" defaultMemberUniqueName="[Produkte].[Produkt2a641df0-8787-11da-a72b-0800200c9a66].[All]" allUniqueName="[Produkte].[Produkt2a641df0-8787-11da-a72b-0800200c9a66].[All]" dimensionUniqueName="[Produkte]" displayFolder="" count="0" unbalanced="0" hidden="1"/>
    <cacheHierarchy uniqueName="[Measures].[Umsatz]" caption="Umsatz" measure="1" displayFolder="" measureGroup="Umsatz" count="0" oneField="1">
      <fieldsUsage count="1">
        <fieldUsage x="0"/>
      </fieldsUsage>
    </cacheHierarchy>
    <cacheHierarchy uniqueName="[Measures].[Umsatz Count]" caption="Umsatz Count" measure="1" displayFolder="" measureGroup="Umsatz" count="0"/>
    <cacheHierarchy uniqueName="[Measures].[BruttoUmsatz]" caption="BruttoUmsatz" measure="1" displayFolder="" count="0"/>
    <cacheHierarchy uniqueName="[Measures].[Durchschnitt Value]" caption="Durchschnitt Value" measure="1" displayFolder="" count="0" hidden="1"/>
    <cacheHierarchy uniqueName="[Measures].[Durchschnitt Goal]" caption="Durchschnitt Goal" measure="1" displayFolder="" count="0" hidden="1"/>
  </cacheHierarchies>
  <kpis count="1">
    <kpi uniqueName="Durchschnitt" caption="Durchschnitt" displayFolder="" measureGroup="Umsatz" parent="" value="[Measures].[Durchschnitt Value]" goal="[Measures].[Durchschnitt Goal]" status="" trend="" weight=""/>
  </kpis>
  <dimensions count="4">
    <dimension name="Filialen" uniqueName="[Filialen]" caption="Filialen"/>
    <dimension name="Jahre" uniqueName="[Jahre]" caption="Jahre"/>
    <dimension measure="1" name="Measures" uniqueName="[Measures]" caption="Measures"/>
    <dimension name="Produkte" uniqueName="[Produkte]" caption="Produkte"/>
  </dimensions>
  <measureGroups count="1">
    <measureGroup name="Umsatz" caption="Umsatz"/>
  </measureGroups>
  <maps count="3">
    <map measureGroup="0" dimension="0"/>
    <map measureGroup="0" dimension="1"/>
    <map measureGroup="0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Dr. Eckehard Pfeifer" refreshedDate="41281.743467592591" backgroundQuery="1" createdVersion="5" refreshedVersion="5" minRefreshableVersion="3" recordCount="0" supportSubquery="1" supportAdvancedDrill="1">
  <cacheSource type="external" connectionId="2"/>
  <cacheFields count="8">
    <cacheField name="[Measures].[Umsatz]" caption="Umsatz" numFmtId="0" hierarchy="8" level="32767"/>
    <cacheField name="[Measures].[Durchschnitt Value]" caption="Durchschnitt Value" numFmtId="0" hierarchy="11" level="32767"/>
    <cacheField name="[Measures].[Durchschnitt Goal]" caption="Durchschnitt Goal" numFmtId="0" hierarchy="12" level="32767"/>
    <cacheField name="[Filialen].[Filiale].[Filiale]" caption="Filiale" numFmtId="0" level="1" mappingCount="1">
      <sharedItems count="4">
        <s v="[Filialen].[Filiale].&amp;[1]" c="NordOst" cp="1">
          <x/>
        </s>
        <s v="[Filialen].[Filiale].&amp;[2]" c="NordWest" cp="1">
          <x/>
        </s>
        <s v="[Filialen].[Filiale].&amp;[3]" c="SüdOst" cp="1">
          <x v="1"/>
        </s>
        <s v="[Filialen].[Filiale].&amp;[4]" c="SüdWest" cp="1">
          <x v="1"/>
        </s>
      </sharedItems>
      <mpMap v="4"/>
    </cacheField>
    <cacheField name="[Filialen].[Filiale].[Filiale].[Gruppe]" caption="Gruppe" propertyName="Gruppe" numFmtId="0" level="1" memberPropertyField="1">
      <sharedItems count="2">
        <s v="Nord"/>
        <s v="Süd"/>
      </sharedItems>
    </cacheField>
    <cacheField name="[Filialen].[Gruppe].[Gruppe]" caption="Gruppe" numFmtId="0" hierarchy="1" level="1">
      <sharedItems count="2">
        <s v="[Filialen].[Gruppe].&amp;[Nord]" c="Nord"/>
        <s v="[Filialen].[Gruppe].&amp;[Süd]" c="Süd"/>
      </sharedItems>
    </cacheField>
    <cacheField name="[Jahre].[Jahr].[Jahr]" caption="Jahr" numFmtId="0" hierarchy="2" level="1">
      <sharedItems containsSemiMixedTypes="0" containsString="0"/>
    </cacheField>
    <cacheField name="[Produkte].[Produkt].[Produkt]" caption="Produkt" numFmtId="0" hierarchy="3" level="1">
      <sharedItems count="1">
        <s v="[Produkte].[Produkt].&amp;[1]" c="Kekse"/>
      </sharedItems>
    </cacheField>
  </cacheFields>
  <cacheHierarchies count="13">
    <cacheHierarchy uniqueName="[Filialen].[Filiale]" caption="Filiale" defaultMemberUniqueName="[Filialen].[Filiale].[All]" allUniqueName="[Filialen].[Filiale].[All]" dimensionUniqueName="[Filialen]" displayFolder="" count="2" unbalanced="0">
      <fieldsUsage count="2">
        <fieldUsage x="-1"/>
        <fieldUsage x="3"/>
      </fieldsUsage>
    </cacheHierarchy>
    <cacheHierarchy uniqueName="[Filialen].[Gruppe]" caption="Gruppe" defaultMemberUniqueName="[Filialen].[Gruppe].[All]" allUniqueName="[Filialen].[Gruppe].[All]" dimensionUniqueName="[Filialen]" displayFolder="" count="2" unbalanced="0">
      <fieldsUsage count="2">
        <fieldUsage x="-1"/>
        <fieldUsage x="5"/>
      </fieldsUsage>
    </cacheHierarchy>
    <cacheHierarchy uniqueName="[Jahre].[Jahr]" caption="Jahr" defaultMemberUniqueName="[Jahre].[Jahr].[All]" allUniqueName="[Jahre].[Jahr].[All]" dimensionUniqueName="[Jahre]" displayFolder="" count="2" unbalanced="0">
      <fieldsUsage count="2">
        <fieldUsage x="-1"/>
        <fieldUsage x="6"/>
      </fieldsUsage>
    </cacheHierarchy>
    <cacheHierarchy uniqueName="[Produkte].[Produkt]" caption="Produkt" defaultMemberUniqueName="[Produkte].[Produkt].[All]" allUniqueName="[Produkte].[Produkt].[All]" dimensionUniqueName="[Produkte]" displayFolder="" count="2" unbalanced="0">
      <fieldsUsage count="2">
        <fieldUsage x="-1"/>
        <fieldUsage x="7"/>
      </fieldsUsage>
    </cacheHierarchy>
    <cacheHierarchy uniqueName="[Filialen].[Filiale2a641df0-8787-11da-a72b-0800200c9a66]" caption="Filiale2a641df0-8787-11da-a72b-0800200c9a66" attribute="1" keyAttribute="1" defaultMemberUniqueName="[Filialen].[Filiale2a641df0-8787-11da-a72b-0800200c9a66].[All]" allUniqueName="[Filialen].[Filiale2a641df0-8787-11da-a72b-0800200c9a66].[All]" dimensionUniqueName="[Filialen]" displayFolder="" count="0" unbalanced="0" hidden="1"/>
    <cacheHierarchy uniqueName="[Filialen].[Gruppe2a641df0-8787-11da-a72b-0800200c9a66]" caption="Gruppe2a641df0-8787-11da-a72b-0800200c9a66" attribute="1" defaultMemberUniqueName="[Filialen].[Gruppe2a641df0-8787-11da-a72b-0800200c9a66].[All]" allUniqueName="[Filialen].[Gruppe2a641df0-8787-11da-a72b-0800200c9a66].[All]" dimensionUniqueName="[Filialen]" displayFolder="" count="0" unbalanced="0" hidden="1"/>
    <cacheHierarchy uniqueName="[Jahre].[Jahr2a641df0-8787-11da-a72b-0800200c9a66]" caption="Jahr2a641df0-8787-11da-a72b-0800200c9a66" attribute="1" keyAttribute="1" defaultMemberUniqueName="[Jahre].[Jahr2a641df0-8787-11da-a72b-0800200c9a66].[All]" allUniqueName="[Jahre].[Jahr2a641df0-8787-11da-a72b-0800200c9a66].[All]" dimensionUniqueName="[Jahre]" displayFolder="" count="0" unbalanced="0" hidden="1"/>
    <cacheHierarchy uniqueName="[Produkte].[Produkt2a641df0-8787-11da-a72b-0800200c9a66]" caption="Produkt2a641df0-8787-11da-a72b-0800200c9a66" attribute="1" keyAttribute="1" defaultMemberUniqueName="[Produkte].[Produkt2a641df0-8787-11da-a72b-0800200c9a66].[All]" allUniqueName="[Produkte].[Produkt2a641df0-8787-11da-a72b-0800200c9a66].[All]" dimensionUniqueName="[Produkte]" displayFolder="" count="0" unbalanced="0" hidden="1"/>
    <cacheHierarchy uniqueName="[Measures].[Umsatz]" caption="Umsatz" measure="1" displayFolder="" measureGroup="Umsatz" count="0" oneField="1">
      <fieldsUsage count="1">
        <fieldUsage x="0"/>
      </fieldsUsage>
    </cacheHierarchy>
    <cacheHierarchy uniqueName="[Measures].[Umsatz Count]" caption="Umsatz Count" measure="1" displayFolder="" measureGroup="Umsatz" count="0"/>
    <cacheHierarchy uniqueName="[Measures].[BruttoUmsatz]" caption="BruttoUmsatz" measure="1" displayFolder="" count="0"/>
    <cacheHierarchy uniqueName="[Measures].[Durchschnitt Value]" caption="Durchschnitt Value" measure="1" displayFolder="" count="0" oneField="1" hidden="1">
      <fieldsUsage count="1">
        <fieldUsage x="1"/>
      </fieldsUsage>
    </cacheHierarchy>
    <cacheHierarchy uniqueName="[Measures].[Durchschnitt Goal]" caption="Durchschnitt Goal" measure="1" displayFolder="" count="0" oneField="1" hidden="1">
      <fieldsUsage count="1">
        <fieldUsage x="2"/>
      </fieldsUsage>
    </cacheHierarchy>
  </cacheHierarchies>
  <kpis count="1">
    <kpi uniqueName="Durchschnitt" caption="Durchschnitt" displayFolder="" measureGroup="Umsatz" parent="" value="[Measures].[Durchschnitt Value]" goal="[Measures].[Durchschnitt Goal]" status="" trend="" weight=""/>
  </kpis>
  <dimensions count="4">
    <dimension name="Filialen" uniqueName="[Filialen]" caption="Filialen"/>
    <dimension name="Jahre" uniqueName="[Jahre]" caption="Jahre"/>
    <dimension measure="1" name="Measures" uniqueName="[Measures]" caption="Measures"/>
    <dimension name="Produkte" uniqueName="[Produkte]" caption="Produkte"/>
  </dimensions>
  <measureGroups count="1">
    <measureGroup name="Umsatz" caption="Umsatz"/>
  </measureGroups>
  <maps count="3">
    <map measureGroup="0" dimension="0"/>
    <map measureGroup="0" dimension="1"/>
    <map measureGroup="0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fieldListSortAscending="1">
  <location ref="A3:D11" firstHeaderRow="1" firstDataRow="2" firstDataCol="1" rowPageCount="1" colPageCount="1"/>
  <pivotFields count="6">
    <pivotField dataField="1" showAll="0"/>
    <pivotField axis="axisRow" allDrilled="1" showAll="0" dataSourceSort="1">
      <items count="5">
        <item x="0"/>
        <item x="1"/>
        <item x="2"/>
        <item x="3"/>
        <item t="default"/>
      </items>
    </pivotField>
    <pivotField showAll="0" dataSourceSort="1" defaultSubtotal="0" showPropTip="1"/>
    <pivotField axis="axisRow" allDrilled="1" showAll="0" dataSourceSort="1">
      <items count="3">
        <item x="0"/>
        <item x="1"/>
        <item t="default"/>
      </items>
    </pivotField>
    <pivotField axis="axisPage" allDrilled="1" showAll="0" dataSourceSort="1">
      <items count="1">
        <item t="default"/>
      </items>
    </pivotField>
    <pivotField axis="axisCol" allDrilled="1" showAll="0" dataSourceSort="1">
      <items count="3">
        <item x="0"/>
        <item x="1"/>
        <item t="default"/>
      </items>
    </pivotField>
  </pivotFields>
  <rowFields count="2">
    <field x="3"/>
    <field x="1"/>
  </rowFields>
  <rowItems count="7">
    <i>
      <x/>
    </i>
    <i r="1">
      <x/>
    </i>
    <i r="1">
      <x v="1"/>
    </i>
    <i>
      <x v="1"/>
    </i>
    <i r="1">
      <x v="2"/>
    </i>
    <i r="1">
      <x v="3"/>
    </i>
    <i t="grand">
      <x/>
    </i>
  </rowItems>
  <colFields count="1">
    <field x="5"/>
  </colFields>
  <colItems count="3">
    <i>
      <x/>
    </i>
    <i>
      <x v="1"/>
    </i>
    <i t="grand">
      <x/>
    </i>
  </colItems>
  <pageFields count="1">
    <pageField fld="4" hier="2" name="[Jahre].[Jahr].[All]" cap="All"/>
  </pageFields>
  <dataFields count="1">
    <dataField fld="0" baseField="0" baseItem="0"/>
  </dataFields>
  <pivotHierarchies count="14">
    <pivotHierarchy>
      <mps count="1">
        <mp field="2"/>
      </mps>
    </pivotHierarchy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Werte" updatedVersion="5" minRefreshableVersion="3" showCalcMbrs="0" subtotalHiddenItems="1" itemPrintTitles="1" createdVersion="3" indent="0" outline="1" outlineData="1" multipleFieldFilters="0" fieldListSortAscending="1">
  <location ref="A3" firstHeaderRow="0" firstDataRow="0" firstDataCol="0" rowPageCount="1" colPageCount="1"/>
  <pivotFields count="1">
    <pivotField axis="axisPage" allDrilled="1" showAll="0" dataSourceSort="1">
      <items count="1">
        <item t="default"/>
      </items>
    </pivotField>
  </pivotFields>
  <pageFields count="1">
    <pageField fld="0" hier="2" name="[Jahre].[Jahr].[All]" cap="All"/>
  </pageFields>
  <pivotHierarchies count="14"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visualTotalsForSets="1"/>
    </ext>
  </extLst>
</pivotTableDefinition>
</file>

<file path=xl/pivotTables/pivotTable3.xml><?xml version="1.0" encoding="utf-8"?>
<pivotTableDefinition xmlns="http://schemas.openxmlformats.org/spreadsheetml/2006/main" name="PivotTable2" cacheId="68" applyNumberFormats="0" applyBorderFormats="0" applyFontFormats="0" applyPatternFormats="0" applyAlignmentFormats="0" applyWidthHeightFormats="1" dataCaption="Werte" updatedVersion="5" minRefreshableVersion="3" useAutoFormatting="1" rowGrandTotals="0" colGrandTotals="0" itemPrintTitles="1" createdVersion="5" indent="0" outline="1" outlineData="1" multipleFieldFilters="0" fieldListSortAscending="1">
  <location ref="A3:D11" firstHeaderRow="1" firstDataRow="3" firstDataCol="1" rowPageCount="1" colPageCount="1"/>
  <pivotFields count="8">
    <pivotField dataField="1" showAll="0"/>
    <pivotField dataField="1" showAll="0"/>
    <pivotField dataField="1" showAll="0"/>
    <pivotField axis="axisRow" allDrilled="1" showAll="0" dataSourceSort="1">
      <items count="5">
        <item x="0"/>
        <item x="1"/>
        <item x="2"/>
        <item x="3"/>
        <item t="default"/>
      </items>
    </pivotField>
    <pivotField showAll="0" dataSourceSort="1" defaultSubtotal="0" showPropTip="1"/>
    <pivotField axis="axisRow" allDrilled="1" showAll="0" dataSourceSort="1">
      <items count="3">
        <item x="0"/>
        <item x="1"/>
        <item t="default"/>
      </items>
    </pivotField>
    <pivotField axis="axisPage" allDrilled="1" showAll="0" dataSourceSort="1">
      <items count="1">
        <item t="default"/>
      </items>
    </pivotField>
    <pivotField axis="axisCol" allDrilled="1" showAll="0" dataSourceSort="1">
      <items count="2">
        <item s="1" x="0"/>
        <item t="default"/>
      </items>
    </pivotField>
  </pivotFields>
  <rowFields count="2">
    <field x="5"/>
    <field x="3"/>
  </rowFields>
  <rowItems count="6">
    <i>
      <x/>
    </i>
    <i r="1">
      <x/>
    </i>
    <i r="1">
      <x v="1"/>
    </i>
    <i>
      <x v="1"/>
    </i>
    <i r="1">
      <x v="2"/>
    </i>
    <i r="1">
      <x v="3"/>
    </i>
  </rowItems>
  <colFields count="2">
    <field x="-2"/>
    <field x="7"/>
  </colFields>
  <colItems count="3">
    <i>
      <x/>
      <x/>
    </i>
    <i i="1">
      <x v="1"/>
      <x/>
    </i>
    <i i="2">
      <x v="2"/>
      <x/>
    </i>
  </colItems>
  <pageFields count="1">
    <pageField fld="6" hier="2" name="[Jahre].[Jahr].[All]" cap="All"/>
  </pageFields>
  <dataFields count="3">
    <dataField fld="0" baseField="0" baseItem="0"/>
    <dataField name="Durchschnitt" fld="1" baseField="0" baseItem="0"/>
    <dataField name="Durchschnitt Ziel" fld="2" baseField="0" baseItem="0"/>
  </dataFields>
  <pivotHierarchies count="14">
    <pivotHierarchy>
      <mps count="1">
        <mp field="4"/>
      </mps>
    </pivotHierarchy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-2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Werte" updatedVersion="5" minRefreshableVersion="3" showCalcMbrs="0" subtotalHiddenItems="1" itemPrintTitles="1" createdVersion="3" indent="0" outline="1" outlineData="1" multipleFieldFilters="0" fieldListSortAscending="1">
  <location ref="A3" firstHeaderRow="0" firstDataRow="0" firstDataCol="0" rowPageCount="1" colPageCount="1"/>
  <pivotFields count="2">
    <pivotField axis="axisPage" allDrilled="1" showAll="0" dataSourceSort="1">
      <items count="1">
        <item t="default"/>
      </items>
    </pivotField>
    <pivotField allDrilled="1" showAll="0" dataSourceSort="1">
      <items count="2">
        <item s="1" x="0"/>
        <item t="default"/>
      </items>
    </pivotField>
  </pivotFields>
  <pageFields count="1">
    <pageField fld="0" hier="2" name="[Jahre].[Jahr].[All]" cap="All"/>
  </pageFields>
  <pivotHierarchies count="14"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visualTotalsForSets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1"/>
  <sheetViews>
    <sheetView tabSelected="1"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1.140625" customWidth="1"/>
    <col min="4" max="4" width="15.5703125" customWidth="1"/>
    <col min="5" max="5" width="24" bestFit="1" customWidth="1"/>
  </cols>
  <sheetData>
    <row r="1" spans="1:4" x14ac:dyDescent="0.25">
      <c r="A1" s="2" t="s">
        <v>20</v>
      </c>
      <c r="B1" t="s" vm="1">
        <v>7</v>
      </c>
    </row>
    <row r="3" spans="1:4" x14ac:dyDescent="0.25">
      <c r="A3" s="2" t="s">
        <v>12</v>
      </c>
      <c r="B3" s="2" t="s">
        <v>6</v>
      </c>
    </row>
    <row r="4" spans="1:4" x14ac:dyDescent="0.25">
      <c r="A4" s="2" t="s">
        <v>0</v>
      </c>
      <c r="B4" t="s">
        <v>4</v>
      </c>
      <c r="C4" t="s">
        <v>5</v>
      </c>
      <c r="D4" t="s">
        <v>3</v>
      </c>
    </row>
    <row r="5" spans="1:4" x14ac:dyDescent="0.25">
      <c r="A5" s="3" t="s">
        <v>1</v>
      </c>
      <c r="B5" s="1">
        <v>9936</v>
      </c>
      <c r="C5" s="1">
        <v>5593</v>
      </c>
      <c r="D5" s="1">
        <v>15529</v>
      </c>
    </row>
    <row r="6" spans="1:4" x14ac:dyDescent="0.25">
      <c r="A6" s="4" t="s">
        <v>8</v>
      </c>
      <c r="B6" s="1">
        <v>4682</v>
      </c>
      <c r="C6" s="1">
        <v>3121</v>
      </c>
      <c r="D6" s="1">
        <v>7803</v>
      </c>
    </row>
    <row r="7" spans="1:4" x14ac:dyDescent="0.25">
      <c r="A7" s="4" t="s">
        <v>9</v>
      </c>
      <c r="B7" s="1">
        <v>5254</v>
      </c>
      <c r="C7" s="1">
        <v>2472</v>
      </c>
      <c r="D7" s="1">
        <v>7726</v>
      </c>
    </row>
    <row r="8" spans="1:4" x14ac:dyDescent="0.25">
      <c r="A8" s="3" t="s">
        <v>2</v>
      </c>
      <c r="B8" s="1">
        <v>6900</v>
      </c>
      <c r="C8" s="1">
        <v>7841</v>
      </c>
      <c r="D8" s="1">
        <v>14741</v>
      </c>
    </row>
    <row r="9" spans="1:4" x14ac:dyDescent="0.25">
      <c r="A9" s="4" t="s">
        <v>10</v>
      </c>
      <c r="B9" s="1">
        <v>3467</v>
      </c>
      <c r="C9" s="1">
        <v>3783</v>
      </c>
      <c r="D9" s="1">
        <v>7250</v>
      </c>
    </row>
    <row r="10" spans="1:4" x14ac:dyDescent="0.25">
      <c r="A10" s="4" t="s">
        <v>11</v>
      </c>
      <c r="B10" s="1">
        <v>3433</v>
      </c>
      <c r="C10" s="1">
        <v>4058</v>
      </c>
      <c r="D10" s="1">
        <v>7491</v>
      </c>
    </row>
    <row r="11" spans="1:4" x14ac:dyDescent="0.25">
      <c r="A11" s="3" t="s">
        <v>3</v>
      </c>
      <c r="B11" s="1">
        <v>16836</v>
      </c>
      <c r="C11" s="1">
        <v>13434</v>
      </c>
      <c r="D11" s="1">
        <v>30270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11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1.140625" customWidth="1"/>
    <col min="4" max="4" width="15.5703125" bestFit="1" customWidth="1"/>
  </cols>
  <sheetData>
    <row r="1" spans="1:4" x14ac:dyDescent="0.25">
      <c r="A1" s="2" t="s">
        <v>20</v>
      </c>
      <c r="B1" t="s" vm="1">
        <v>7</v>
      </c>
    </row>
    <row r="3" spans="1:4" x14ac:dyDescent="0.25">
      <c r="A3" t="str" vm="15">
        <f>CUBEMEMBER("offLine","[Measures].[Umsatz]")</f>
        <v>Umsatz</v>
      </c>
      <c r="B3" t="s">
        <v>6</v>
      </c>
    </row>
    <row r="4" spans="1:4" x14ac:dyDescent="0.25">
      <c r="A4" t="s">
        <v>0</v>
      </c>
      <c r="B4" t="str" vm="7">
        <f>CUBEMEMBER("offLine","[Produkte].[Produkt].&amp;[1]")</f>
        <v>Kekse</v>
      </c>
      <c r="C4" t="str" vm="11">
        <f>CUBEMEMBER("offLine","[Produkte].[Produkt].&amp;[2]")</f>
        <v>Schokolade</v>
      </c>
      <c r="D4" t="str" vm="3">
        <f>CUBEMEMBER("offLine","[Produkte].[Produkt].[All]","Gesamtergebnis")</f>
        <v>Gesamtergebnis</v>
      </c>
    </row>
    <row r="5" spans="1:4" x14ac:dyDescent="0.25">
      <c r="A5" s="3" t="str" vm="9">
        <f>CUBEMEMBER("offLine","[Filialen].[Gruppe].&amp;[Nord]")</f>
        <v>Nord</v>
      </c>
      <c r="B5" vm="58">
        <f>CUBEVALUE("offLine",$B$1,$A$3,$A5,B$4)</f>
        <v>9936</v>
      </c>
      <c r="C5" vm="59">
        <f t="shared" ref="B5:D11" si="0">CUBEVALUE("offLine",$B$1,$A$3,$A5,C$4)</f>
        <v>5593</v>
      </c>
      <c r="D5" vm="51">
        <f t="shared" si="0"/>
        <v>15529</v>
      </c>
    </row>
    <row r="6" spans="1:4" x14ac:dyDescent="0.25">
      <c r="A6" s="4" t="str" vm="6">
        <f>CUBEMEMBER("offLine",{"[Filialen].[Gruppe].&amp;[Nord]","[Filialen].[Filiale].&amp;[1]"})</f>
        <v>NordOst</v>
      </c>
      <c r="B6" vm="33">
        <f>CUBEVALUE("offLine",$B$1,$A$3,$A6,B$4)</f>
        <v>4682</v>
      </c>
      <c r="C6" vm="32">
        <f t="shared" si="0"/>
        <v>3121</v>
      </c>
      <c r="D6" vm="29">
        <f t="shared" si="0"/>
        <v>7803</v>
      </c>
    </row>
    <row r="7" spans="1:4" x14ac:dyDescent="0.25">
      <c r="A7" s="4" t="str" vm="5">
        <f>CUBEMEMBER("offLine",{"[Filialen].[Gruppe].&amp;[Nord]","[Filialen].[Filiale].&amp;[2]"})</f>
        <v>NordWest</v>
      </c>
      <c r="B7" vm="46">
        <f t="shared" si="0"/>
        <v>5254</v>
      </c>
      <c r="C7" vm="35">
        <f t="shared" si="0"/>
        <v>2472</v>
      </c>
      <c r="D7" vm="55">
        <f t="shared" si="0"/>
        <v>7726</v>
      </c>
    </row>
    <row r="8" spans="1:4" x14ac:dyDescent="0.25">
      <c r="A8" s="3" t="str" vm="14">
        <f>CUBEMEMBER("offLine","[Filialen].[Gruppe].&amp;[Süd]")</f>
        <v>Süd</v>
      </c>
      <c r="B8" vm="54">
        <f t="shared" si="0"/>
        <v>6900</v>
      </c>
      <c r="C8" vm="56">
        <f t="shared" si="0"/>
        <v>7841</v>
      </c>
      <c r="D8" vm="50">
        <f t="shared" si="0"/>
        <v>14741</v>
      </c>
    </row>
    <row r="9" spans="1:4" x14ac:dyDescent="0.25">
      <c r="A9" s="4" t="str" vm="12">
        <f>CUBEMEMBER("offLine",{"[Filialen].[Gruppe].&amp;[Süd]","[Filialen].[Filiale].&amp;[3]"})</f>
        <v>SüdOst</v>
      </c>
      <c r="B9" vm="49">
        <f t="shared" si="0"/>
        <v>3467</v>
      </c>
      <c r="C9" vm="57">
        <f t="shared" si="0"/>
        <v>3783</v>
      </c>
      <c r="D9" vm="37">
        <f t="shared" si="0"/>
        <v>7250</v>
      </c>
    </row>
    <row r="10" spans="1:4" x14ac:dyDescent="0.25">
      <c r="A10" s="4" t="str" vm="8">
        <f>CUBEMEMBER("offLine",{"[Filialen].[Gruppe].&amp;[Süd]","[Filialen].[Filiale].&amp;[4]"})</f>
        <v>SüdWest</v>
      </c>
      <c r="B10" vm="27">
        <f t="shared" si="0"/>
        <v>3433</v>
      </c>
      <c r="C10" vm="60">
        <f t="shared" si="0"/>
        <v>4058</v>
      </c>
      <c r="D10" vm="47">
        <f t="shared" si="0"/>
        <v>7491</v>
      </c>
    </row>
    <row r="11" spans="1:4" x14ac:dyDescent="0.25">
      <c r="A11" s="3" t="str" vm="10">
        <f>CUBEMEMBER("offLine","[Filialen].[Gruppe].[All]","Gesamtergebnis")</f>
        <v>Gesamtergebnis</v>
      </c>
      <c r="B11" vm="52">
        <f t="shared" si="0"/>
        <v>16836</v>
      </c>
      <c r="C11" vm="53">
        <f t="shared" si="0"/>
        <v>13434</v>
      </c>
      <c r="D11" vm="48">
        <f t="shared" si="0"/>
        <v>30270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1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2.140625" customWidth="1"/>
    <col min="4" max="4" width="15.85546875" customWidth="1"/>
    <col min="5" max="5" width="11.140625" bestFit="1" customWidth="1"/>
    <col min="6" max="6" width="15.85546875" bestFit="1" customWidth="1"/>
    <col min="7" max="7" width="11.140625" customWidth="1"/>
    <col min="8" max="8" width="15.42578125" bestFit="1" customWidth="1"/>
    <col min="9" max="9" width="20.140625" bestFit="1" customWidth="1"/>
    <col min="10" max="10" width="24" bestFit="1" customWidth="1"/>
  </cols>
  <sheetData>
    <row r="1" spans="1:4" x14ac:dyDescent="0.25">
      <c r="A1" s="2" t="s">
        <v>20</v>
      </c>
      <c r="B1" t="s" vm="1">
        <v>7</v>
      </c>
    </row>
    <row r="3" spans="1:4" x14ac:dyDescent="0.25">
      <c r="B3" s="2" t="s">
        <v>6</v>
      </c>
    </row>
    <row r="4" spans="1:4" x14ac:dyDescent="0.25">
      <c r="B4" t="s">
        <v>12</v>
      </c>
      <c r="C4" t="s">
        <v>21</v>
      </c>
      <c r="D4" t="s">
        <v>22</v>
      </c>
    </row>
    <row r="5" spans="1:4" x14ac:dyDescent="0.25">
      <c r="A5" s="2" t="s">
        <v>0</v>
      </c>
      <c r="B5" t="s">
        <v>4</v>
      </c>
      <c r="C5" t="s">
        <v>4</v>
      </c>
      <c r="D5" t="s">
        <v>4</v>
      </c>
    </row>
    <row r="6" spans="1:4" x14ac:dyDescent="0.25">
      <c r="A6" s="3" t="s">
        <v>1</v>
      </c>
      <c r="B6" s="1">
        <v>9936</v>
      </c>
      <c r="C6" s="1">
        <v>1656</v>
      </c>
      <c r="D6" s="1">
        <v>1500</v>
      </c>
    </row>
    <row r="7" spans="1:4" x14ac:dyDescent="0.25">
      <c r="A7" s="4" t="s">
        <v>8</v>
      </c>
      <c r="B7" s="1">
        <v>4682</v>
      </c>
      <c r="C7" s="1">
        <v>1561</v>
      </c>
      <c r="D7" s="1">
        <v>1500</v>
      </c>
    </row>
    <row r="8" spans="1:4" x14ac:dyDescent="0.25">
      <c r="A8" s="4" t="s">
        <v>9</v>
      </c>
      <c r="B8" s="1">
        <v>5254</v>
      </c>
      <c r="C8" s="1">
        <v>1751</v>
      </c>
      <c r="D8" s="1">
        <v>1500</v>
      </c>
    </row>
    <row r="9" spans="1:4" x14ac:dyDescent="0.25">
      <c r="A9" s="3" t="s">
        <v>2</v>
      </c>
      <c r="B9" s="1">
        <v>6900</v>
      </c>
      <c r="C9" s="1">
        <v>1150</v>
      </c>
      <c r="D9" s="1">
        <v>1500</v>
      </c>
    </row>
    <row r="10" spans="1:4" x14ac:dyDescent="0.25">
      <c r="A10" s="4" t="s">
        <v>10</v>
      </c>
      <c r="B10" s="1">
        <v>3467</v>
      </c>
      <c r="C10" s="1">
        <v>1156</v>
      </c>
      <c r="D10" s="1">
        <v>1500</v>
      </c>
    </row>
    <row r="11" spans="1:4" x14ac:dyDescent="0.25">
      <c r="A11" s="4" t="s">
        <v>11</v>
      </c>
      <c r="B11" s="1">
        <v>3433</v>
      </c>
      <c r="C11" s="1">
        <v>1144</v>
      </c>
      <c r="D11" s="1">
        <v>1500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12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2.140625" customWidth="1"/>
    <col min="4" max="4" width="15.85546875" customWidth="1"/>
    <col min="5" max="5" width="15.42578125" bestFit="1" customWidth="1"/>
    <col min="6" max="6" width="20.140625" bestFit="1" customWidth="1"/>
    <col min="7" max="7" width="24" bestFit="1" customWidth="1"/>
    <col min="8" max="8" width="15.42578125" bestFit="1" customWidth="1"/>
    <col min="9" max="9" width="20.140625" bestFit="1" customWidth="1"/>
    <col min="10" max="10" width="24" bestFit="1" customWidth="1"/>
  </cols>
  <sheetData>
    <row r="1" spans="1:7" x14ac:dyDescent="0.25">
      <c r="A1" s="2" t="s">
        <v>20</v>
      </c>
      <c r="B1" t="s" vm="1">
        <v>7</v>
      </c>
    </row>
    <row r="3" spans="1:7" x14ac:dyDescent="0.25">
      <c r="B3" t="s">
        <v>6</v>
      </c>
    </row>
    <row r="4" spans="1:7" x14ac:dyDescent="0.25">
      <c r="B4" t="str" vm="7">
        <f>CUBEMEMBER("offLine","[Produkte].[Produkt].&amp;[1]")</f>
        <v>Kekse</v>
      </c>
      <c r="E4" t="str" vm="22">
        <f>CUBESET("offLine",($B$5),"Gesamt: Umsatz")</f>
        <v>Gesamt: Umsatz</v>
      </c>
      <c r="F4" t="str" vm="22">
        <f>CUBESET("offLine",($C$5),"Gesamt: Durchschnitt")</f>
        <v>Gesamt: Durchschnitt</v>
      </c>
      <c r="G4" t="str" vm="22">
        <f>CUBESET("offLine",($D$5),"Gesamt: Durchschnitt Ziel")</f>
        <v>Gesamt: Durchschnitt Ziel</v>
      </c>
    </row>
    <row r="5" spans="1:7" x14ac:dyDescent="0.25">
      <c r="A5" t="s">
        <v>0</v>
      </c>
      <c r="B5" t="str" vm="7">
        <f>CUBEMEMBER("offLine","[Produkte].[Produkt].&amp;[1]","Umsatz")</f>
        <v>Umsatz</v>
      </c>
      <c r="C5" t="str" vm="7">
        <f>CUBEMEMBER("offLine","[Produkte].[Produkt].&amp;[1]","Durchschnitt")</f>
        <v>Durchschnitt</v>
      </c>
      <c r="D5" t="str" vm="7">
        <f>CUBEMEMBER("offLine","[Produkte].[Produkt].&amp;[1]","Durchschnitt Ziel")</f>
        <v>Durchschnitt Ziel</v>
      </c>
    </row>
    <row r="6" spans="1:7" x14ac:dyDescent="0.25">
      <c r="A6" s="3" t="str" vm="9">
        <f>CUBEMEMBER("offLine","[Filialen].[Gruppe].&amp;[Nord]")</f>
        <v>Nord</v>
      </c>
      <c r="B6" vm="40">
        <f t="shared" ref="B6:B12" si="0">CUBEVALUE("offLine",$B$1,$A6,B$5,"[Measures].[Umsatz]")</f>
        <v>9936</v>
      </c>
      <c r="C6" s="6" vm="25">
        <f t="shared" ref="C6:C12" si="1">CUBEVALUE("offLine",$B$1,$A6,C$5,"[Measures].[Durchschnitt Value]")</f>
        <v>1656</v>
      </c>
      <c r="D6" s="8" vm="34">
        <f t="shared" ref="D6:D12" si="2">CUBEVALUE("offLine",$B$1,$A6,D$5,"[Measures].[Durchschnitt Goal]")</f>
        <v>1500</v>
      </c>
      <c r="E6" vm="73">
        <f t="shared" ref="E6:E12" si="3">CUBEVALUE("offLine",$B$1,$A6,E$4,"[Measures].[Umsatz]")</f>
        <v>9936</v>
      </c>
      <c r="F6" vm="74">
        <f t="shared" ref="F6:F12" si="4">CUBEVALUE("offLine",$B$1,$A6,F$4,"[Measures].[Durchschnitt Value]")</f>
        <v>1656</v>
      </c>
      <c r="G6" vm="89">
        <f t="shared" ref="G6:G12" si="5">CUBEVALUE("offLine",$B$1,$A6,G$4,"[Measures].[Durchschnitt Goal]")</f>
        <v>1500</v>
      </c>
    </row>
    <row r="7" spans="1:7" x14ac:dyDescent="0.25">
      <c r="A7" s="4" t="str" vm="6">
        <f>CUBEMEMBER("offLine",{"[Filialen].[Gruppe].&amp;[Nord]","[Filialen].[Filiale].&amp;[1]"})</f>
        <v>NordOst</v>
      </c>
      <c r="B7" vm="41">
        <f t="shared" si="0"/>
        <v>4682</v>
      </c>
      <c r="C7" vm="23">
        <f t="shared" si="1"/>
        <v>1561</v>
      </c>
      <c r="D7" vm="44">
        <f t="shared" si="2"/>
        <v>1500</v>
      </c>
      <c r="E7" vm="87">
        <f t="shared" si="3"/>
        <v>4682</v>
      </c>
      <c r="F7" vm="76">
        <f t="shared" si="4"/>
        <v>1561</v>
      </c>
      <c r="G7" vm="91">
        <f t="shared" si="5"/>
        <v>1500</v>
      </c>
    </row>
    <row r="8" spans="1:7" x14ac:dyDescent="0.25">
      <c r="A8" s="4" t="str" vm="5">
        <f>CUBEMEMBER("offLine",{"[Filialen].[Gruppe].&amp;[Nord]","[Filialen].[Filiale].&amp;[2]"})</f>
        <v>NordWest</v>
      </c>
      <c r="B8" vm="67">
        <f t="shared" si="0"/>
        <v>5254</v>
      </c>
      <c r="C8" vm="66">
        <f t="shared" si="1"/>
        <v>1751</v>
      </c>
      <c r="D8" vm="39">
        <f t="shared" si="2"/>
        <v>1500</v>
      </c>
      <c r="E8" vm="83">
        <f t="shared" si="3"/>
        <v>5254</v>
      </c>
      <c r="F8" vm="85">
        <f t="shared" si="4"/>
        <v>1751</v>
      </c>
      <c r="G8" vm="84">
        <f t="shared" si="5"/>
        <v>1500</v>
      </c>
    </row>
    <row r="9" spans="1:7" x14ac:dyDescent="0.25">
      <c r="A9" s="3" t="str" vm="14">
        <f>CUBEMEMBER("offLine","[Filialen].[Gruppe].&amp;[Süd]")</f>
        <v>Süd</v>
      </c>
      <c r="B9" vm="43">
        <f t="shared" si="0"/>
        <v>6900</v>
      </c>
      <c r="C9" vm="30">
        <f t="shared" si="1"/>
        <v>1150</v>
      </c>
      <c r="D9" vm="42">
        <f t="shared" si="2"/>
        <v>1500</v>
      </c>
      <c r="E9" vm="77">
        <f t="shared" si="3"/>
        <v>6900</v>
      </c>
      <c r="F9" vm="70">
        <f t="shared" si="4"/>
        <v>1150</v>
      </c>
      <c r="G9" vm="88">
        <f t="shared" si="5"/>
        <v>1500</v>
      </c>
    </row>
    <row r="10" spans="1:7" x14ac:dyDescent="0.25">
      <c r="A10" s="4" t="str" vm="12">
        <f>CUBEMEMBER("offLine",{"[Filialen].[Gruppe].&amp;[Süd]","[Filialen].[Filiale].&amp;[3]"})</f>
        <v>SüdOst</v>
      </c>
      <c r="B10" vm="31">
        <f t="shared" si="0"/>
        <v>3467</v>
      </c>
      <c r="C10" vm="64">
        <f t="shared" si="1"/>
        <v>1156</v>
      </c>
      <c r="D10" vm="65">
        <f t="shared" si="2"/>
        <v>1500</v>
      </c>
      <c r="E10" vm="81">
        <f t="shared" si="3"/>
        <v>3467</v>
      </c>
      <c r="F10" vm="82">
        <f t="shared" si="4"/>
        <v>1156</v>
      </c>
      <c r="G10" vm="80">
        <f t="shared" si="5"/>
        <v>1500</v>
      </c>
    </row>
    <row r="11" spans="1:7" x14ac:dyDescent="0.25">
      <c r="A11" s="4" t="str" vm="8">
        <f>CUBEMEMBER("offLine",{"[Filialen].[Gruppe].&amp;[Süd]","[Filialen].[Filiale].&amp;[4]"})</f>
        <v>SüdWest</v>
      </c>
      <c r="B11" vm="36">
        <f t="shared" si="0"/>
        <v>3433</v>
      </c>
      <c r="C11" vm="26">
        <f t="shared" si="1"/>
        <v>1144</v>
      </c>
      <c r="D11" vm="45">
        <f t="shared" si="2"/>
        <v>1500</v>
      </c>
      <c r="E11" vm="72">
        <f t="shared" si="3"/>
        <v>3433</v>
      </c>
      <c r="F11" vm="75">
        <f t="shared" si="4"/>
        <v>1144</v>
      </c>
      <c r="G11" vm="90">
        <f t="shared" si="5"/>
        <v>1500</v>
      </c>
    </row>
    <row r="12" spans="1:7" x14ac:dyDescent="0.25">
      <c r="A12" s="3" t="str" vm="10">
        <f>CUBEMEMBER("offLine","[Filialen].[Gruppe].[All]","Gesamtergebnis")</f>
        <v>Gesamtergebnis</v>
      </c>
      <c r="B12" vm="63">
        <f t="shared" si="0"/>
        <v>16836</v>
      </c>
      <c r="C12" vm="62">
        <f t="shared" si="1"/>
        <v>1403</v>
      </c>
      <c r="D12" vm="61">
        <f t="shared" si="2"/>
        <v>1500</v>
      </c>
      <c r="E12" vm="86">
        <f t="shared" si="3"/>
        <v>16836</v>
      </c>
      <c r="F12" vm="79">
        <f t="shared" si="4"/>
        <v>1403</v>
      </c>
      <c r="G12" vm="78">
        <f t="shared" si="5"/>
        <v>1500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3:F25"/>
  <sheetViews>
    <sheetView workbookViewId="0"/>
  </sheetViews>
  <sheetFormatPr baseColWidth="10" defaultRowHeight="15" x14ac:dyDescent="0.25"/>
  <cols>
    <col min="1" max="1" width="31.28515625" customWidth="1"/>
    <col min="2" max="2" width="17.5703125" customWidth="1"/>
    <col min="3" max="6" width="15.42578125" bestFit="1" customWidth="1"/>
  </cols>
  <sheetData>
    <row r="3" spans="1:6" x14ac:dyDescent="0.25">
      <c r="A3" t="s">
        <v>13</v>
      </c>
      <c r="B3" s="5" t="str" vm="7">
        <f>CUBEMEMBER("offLine","[Produkte].[Produkt].[All].[Kekse]")</f>
        <v>Kekse</v>
      </c>
      <c r="C3" s="8" t="str" vm="94">
        <f>CUBEMEMBER("offLine","([Filialen].[Filiale].[All].[NordOst],[Produkte].[All].[Kekse],[Jahre].[2011])")</f>
        <v>2011</v>
      </c>
      <c r="D3" s="9" t="e">
        <f>CUBEMEMBER("offLine","([Filialen].[Gruppe].[All].[Nord],[Filialen].[Filiale].[All].[NordOst]")</f>
        <v>#N/A</v>
      </c>
      <c r="E3" s="10" t="str" vm="3">
        <f>CUBEMEMBER("offLine","[Produkte].[Produkt].[All]")</f>
        <v>All</v>
      </c>
      <c r="F3" s="10" t="str" vm="3">
        <f>CUBEMEMBER("offLine","[Produkte].[Produkt].[All]","Gesamtergebnis")</f>
        <v>Gesamtergebnis</v>
      </c>
    </row>
    <row r="4" spans="1:6" x14ac:dyDescent="0.25">
      <c r="B4" t="str" vm="13">
        <f>CUBEMEMBER("offLine","[Measures].[BruttoUmsatz]")</f>
        <v>BruttoUmsatz</v>
      </c>
    </row>
    <row r="5" spans="1:6" x14ac:dyDescent="0.25">
      <c r="A5" t="s">
        <v>14</v>
      </c>
      <c r="B5" t="str" vm="28">
        <f>CUBEMEMBERPROPERTY("offLine","[Filialen].[Filiale].[All].[NordOst]","Gruppe")</f>
        <v>Nord</v>
      </c>
    </row>
    <row r="6" spans="1:6" x14ac:dyDescent="0.25">
      <c r="B6" t="str" vm="17">
        <f>CUBEMEMBERPROPERTY("offLine","[Filialen].[Filiale].&amp;[3]","Gruppe")</f>
        <v>Süd</v>
      </c>
    </row>
    <row r="7" spans="1:6" x14ac:dyDescent="0.25">
      <c r="A7" t="s">
        <v>15</v>
      </c>
      <c r="B7" s="6" t="str" vm="2">
        <f>CUBEKPIMEMBER("offLine","Durchschnitt",1)</f>
        <v>Durchschnitt</v>
      </c>
    </row>
    <row r="8" spans="1:6" x14ac:dyDescent="0.25">
      <c r="B8" s="7" t="str" vm="4">
        <f>CUBEKPIMEMBER("offLine","Durchschnitt",2)</f>
        <v>Durchschnitt Ziel</v>
      </c>
    </row>
    <row r="9" spans="1:6" x14ac:dyDescent="0.25">
      <c r="A9" t="s">
        <v>17</v>
      </c>
      <c r="B9" s="11" t="str" vm="18">
        <f>CUBESET("offLine","[Filialen].[Filiale].Children","alle Filialumsätze",2,"[Measures].[Umsatz]")</f>
        <v>alle Filialumsätze</v>
      </c>
      <c r="D9" s="15" t="s">
        <v>26</v>
      </c>
      <c r="E9" s="11" t="str" vm="71">
        <f>CUBERANKEDMEMBER("offLine",B9,3)</f>
        <v>SüdWest</v>
      </c>
      <c r="F9" s="11" vm="93">
        <f>CUBEVALUE("offLine",E9)</f>
        <v>7491</v>
      </c>
    </row>
    <row r="11" spans="1:6" x14ac:dyDescent="0.25">
      <c r="A11" t="s">
        <v>18</v>
      </c>
      <c r="B11" s="11" vm="19">
        <f>CUBESETCOUNT(B9)</f>
        <v>4</v>
      </c>
    </row>
    <row r="12" spans="1:6" x14ac:dyDescent="0.25">
      <c r="B12" s="13" vm="19">
        <f>CUBESETCOUNT(CUBESET("offLine","[Filialen].[Filiale].Children","alle Filialumsätze",2,"[Measures].[Umsatz]"))</f>
        <v>4</v>
      </c>
    </row>
    <row r="13" spans="1:6" x14ac:dyDescent="0.25">
      <c r="A13" t="s">
        <v>19</v>
      </c>
      <c r="B13" s="11" t="str" vm="69">
        <f>CUBERANKEDMEMBER("offLine",B9,1)</f>
        <v>NordOst</v>
      </c>
      <c r="C13" s="14"/>
      <c r="D13" s="11"/>
    </row>
    <row r="14" spans="1:6" x14ac:dyDescent="0.25">
      <c r="B14" s="13" t="str" vm="68">
        <f>CUBERANKEDMEMBER("offLine",CUBESET("offLine","([Filialen].[Filiale].[All].[NordOst],[Jahre].Children)","alle Filialumsätze",2,"[Measures].[Umsatz]"),3)</f>
        <v>2010</v>
      </c>
    </row>
    <row r="15" spans="1:6" x14ac:dyDescent="0.25">
      <c r="A15" t="s">
        <v>16</v>
      </c>
      <c r="B15" s="16" vm="38">
        <f>CUBEVALUE("offLine","[Measures].[BruttoUmsatz]","[Filialen].[Filiale].[All].[NordOst]","[Jahre].[All].[2010]","[Produkte].[All].[Kekse]")</f>
        <v>1785</v>
      </c>
      <c r="C15" s="8" vm="95">
        <f>CUBEVALUE("offLine",C3)</f>
        <v>1560</v>
      </c>
      <c r="D15" s="9" t="e">
        <f>CUBEVALUE("offLine",D3)</f>
        <v>#N/A</v>
      </c>
      <c r="E15" s="10" vm="24">
        <f>CUBEVALUE("offLine",E3)</f>
        <v>30270</v>
      </c>
      <c r="F15" s="10" vm="24">
        <f>CUBEVALUE("offLine",F3)</f>
        <v>30270</v>
      </c>
    </row>
    <row r="16" spans="1:6" x14ac:dyDescent="0.25">
      <c r="B16" s="16" vm="38">
        <f>CUBEVALUE("offLine","([Measures].[BruttoUmsatz],[Filialen].[Filiale].[All].[NordOst],[Jahre].[All].[2010],[Produkte].[All].[Kekse])")</f>
        <v>1785</v>
      </c>
    </row>
    <row r="17" spans="1:2" x14ac:dyDescent="0.25">
      <c r="A17" s="12" t="s">
        <v>24</v>
      </c>
      <c r="B17" s="5" vm="20">
        <f>CUBEVALUE("offLine",B3)</f>
        <v>16836</v>
      </c>
    </row>
    <row r="18" spans="1:2" x14ac:dyDescent="0.25">
      <c r="A18" s="12" t="s">
        <v>24</v>
      </c>
      <c r="B18" s="5" vm="92">
        <f>CUBEVALUE("offLine",B13)</f>
        <v>7803</v>
      </c>
    </row>
    <row r="19" spans="1:2" x14ac:dyDescent="0.25">
      <c r="A19" s="12" t="s">
        <v>24</v>
      </c>
      <c r="B19" s="6" vm="16">
        <f>CUBEVALUE("offLine",B7)</f>
        <v>1261</v>
      </c>
    </row>
    <row r="20" spans="1:2" x14ac:dyDescent="0.25">
      <c r="A20" s="12" t="s">
        <v>25</v>
      </c>
      <c r="B20" s="7" vm="92">
        <f>CUBEVALUE("offLine",CUBERANKEDMEMBER("offLine",CUBESET("offLine","[Filialen].[Filiale].Children","alle Filialumsätze",2,"[Measures].[Umsatz]"),1))</f>
        <v>7803</v>
      </c>
    </row>
    <row r="21" spans="1:2" x14ac:dyDescent="0.25">
      <c r="A21" s="12" t="s">
        <v>25</v>
      </c>
      <c r="B21" s="6" vm="16">
        <f>CUBEVALUE("offLine",CUBEKPIMEMBER("offLine","Durchschnitt",1))</f>
        <v>1261</v>
      </c>
    </row>
    <row r="22" spans="1:2" x14ac:dyDescent="0.25">
      <c r="A22" s="12" t="s">
        <v>25</v>
      </c>
      <c r="B22" s="6" vm="16">
        <f>CUBEVALUE("offLine",CUBEKPIMEMBER("offLine","Durchschnitt",1))</f>
        <v>1261</v>
      </c>
    </row>
    <row r="23" spans="1:2" x14ac:dyDescent="0.25">
      <c r="A23" s="12" t="s">
        <v>25</v>
      </c>
      <c r="B23" s="7" vm="21">
        <f>CUBEVALUE("offLine",CUBEKPIMEMBER("offLine","Durchschnitt",2))</f>
        <v>1500</v>
      </c>
    </row>
    <row r="25" spans="1:2" x14ac:dyDescent="0.25">
      <c r="A25" t="s">
        <v>23</v>
      </c>
      <c r="B25">
        <f>GETPIVOTDATA("[Measures].[Umsatz]",'Pivot auf Cube'!$A$3,"[Filialen].[Gruppe]","[Filialen].[Gruppe].&amp;[Süd]","[Filialen].[Filiale]","[Filialen].[Filiale].&amp;[3]","[Produkte].[Produkt]","[Produkte].[Produkt].&amp;[2]")</f>
        <v>3783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Pivot auf Cube</vt:lpstr>
      <vt:lpstr>Cube-Funktionen</vt:lpstr>
      <vt:lpstr>KPI</vt:lpstr>
      <vt:lpstr>KPI-Funktionen</vt:lpstr>
      <vt:lpstr>Beschreibungen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Cube-Funktionen</dc:title>
  <dc:subject>XL Maxibuch</dc:subject>
  <dc:creator>Dr. Eckehard Pfeifer</dc:creator>
  <cp:lastModifiedBy>Dr. Eckehard Pfeifer</cp:lastModifiedBy>
  <dcterms:created xsi:type="dcterms:W3CDTF">2010-08-20T10:00:00Z</dcterms:created>
  <dcterms:modified xsi:type="dcterms:W3CDTF">2013-01-07T17:34:18Z</dcterms:modified>
</cp:coreProperties>
</file>