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30" windowWidth="7755" windowHeight="6405" tabRatio="946" activeTab="6"/>
  </bookViews>
  <sheets>
    <sheet name="GEOMITTEL" sheetId="12" r:id="rId1"/>
    <sheet name="GESTUTZTMITTEL" sheetId="11" r:id="rId2"/>
    <sheet name="HARMITTEL" sheetId="16" r:id="rId3"/>
    <sheet name="MEDIAN" sheetId="6" r:id="rId4"/>
    <sheet name="MITTELWERT" sheetId="5" r:id="rId5"/>
    <sheet name="MITTELWERTA" sheetId="7" r:id="rId6"/>
    <sheet name="MITTELWERTWENN" sheetId="24" r:id="rId7"/>
    <sheet name="MODUS.EINF" sheetId="13" r:id="rId8"/>
    <sheet name="MODUS.VIELF" sheetId="17" r:id="rId9"/>
    <sheet name="QUANTILE" sheetId="14" r:id="rId10"/>
    <sheet name="QUANTIL.EXKL" sheetId="18" r:id="rId11"/>
    <sheet name="QUANTIL.INKL" sheetId="19" r:id="rId12"/>
    <sheet name="QUANTILSRANG" sheetId="15" r:id="rId13"/>
    <sheet name="QUANTILSRANG.EXKL" sheetId="20" r:id="rId14"/>
    <sheet name="QUANTILSRANG.INKL" sheetId="21" r:id="rId15"/>
    <sheet name="QUARTILE" sheetId="8" r:id="rId16"/>
    <sheet name="QUARTILE.EXKL" sheetId="22" r:id="rId17"/>
    <sheet name="QUARTILE.INKL" sheetId="23" r:id="rId18"/>
  </sheets>
  <definedNames>
    <definedName name="UMSATZ" localSheetId="0">GEOMITTEL!$C$8:$C$24</definedName>
    <definedName name="UMSATZ" localSheetId="1">GESTUTZTMITTEL!$C$10:$C$26</definedName>
    <definedName name="UMSATZ" localSheetId="7">MODUS.EINF!$C$9:$C$24</definedName>
    <definedName name="UMSATZ" localSheetId="8">MODUS.VIELF!$C$7:$C$11</definedName>
    <definedName name="UMSATZ" localSheetId="10">QUANTIL.EXKL!#REF!</definedName>
    <definedName name="UMSATZ" localSheetId="11">QUANTIL.INKL!#REF!</definedName>
    <definedName name="UMSATZ" localSheetId="9">QUANTILE!$C$10:$C$26</definedName>
    <definedName name="UMSATZ" localSheetId="12">QUANTILSRANG!$C$10:$C$23</definedName>
    <definedName name="UMSATZ" localSheetId="13">QUANTILSRANG.EXKL!#REF!</definedName>
    <definedName name="UMSATZ" localSheetId="14">QUANTILSRANG.INKL!#REF!</definedName>
    <definedName name="UMSATZ" localSheetId="16">QUARTILE.EXKL!#REF!</definedName>
    <definedName name="UMSATZ" localSheetId="17">QUARTILE.INKL!#REF!</definedName>
    <definedName name="UMSATZ">QUARTILE!$C$9:$C$25</definedName>
  </definedNames>
  <calcPr calcId="145621"/>
</workbook>
</file>

<file path=xl/calcChain.xml><?xml version="1.0" encoding="utf-8"?>
<calcChain xmlns="http://schemas.openxmlformats.org/spreadsheetml/2006/main">
  <c r="D42" i="24" l="1"/>
  <c r="D41" i="24"/>
  <c r="D40" i="24"/>
  <c r="D39" i="24"/>
  <c r="D38" i="24"/>
  <c r="C18" i="13" l="1"/>
  <c r="C19" i="13"/>
  <c r="C44" i="16"/>
  <c r="D44" i="16"/>
  <c r="E44" i="16"/>
  <c r="C45" i="16" s="1"/>
  <c r="F44" i="16"/>
  <c r="G44" i="16"/>
  <c r="D37" i="16"/>
  <c r="E37" i="16"/>
  <c r="F37" i="16"/>
  <c r="G37" i="16"/>
  <c r="C37" i="16"/>
  <c r="D14" i="16"/>
  <c r="D16" i="16"/>
  <c r="D15" i="16"/>
  <c r="D24" i="6"/>
  <c r="D29" i="11"/>
  <c r="D28" i="11"/>
  <c r="D24" i="14"/>
  <c r="E24" i="14"/>
  <c r="F24" i="14"/>
  <c r="G24" i="14"/>
  <c r="D25" i="14"/>
  <c r="E25" i="14"/>
  <c r="F25" i="14"/>
  <c r="G25" i="14"/>
  <c r="D26" i="14"/>
  <c r="E26" i="14"/>
  <c r="F26" i="14"/>
  <c r="G26" i="14"/>
  <c r="D27" i="14"/>
  <c r="E27" i="14"/>
  <c r="F27" i="14"/>
  <c r="G27" i="14"/>
  <c r="D28" i="14"/>
  <c r="E28" i="14"/>
  <c r="F28" i="14"/>
  <c r="G28" i="14"/>
  <c r="D29" i="14"/>
  <c r="E29" i="14"/>
  <c r="F29" i="14"/>
  <c r="G29" i="14"/>
  <c r="D30" i="14"/>
  <c r="E30" i="14"/>
  <c r="F30" i="14"/>
  <c r="G30" i="14"/>
  <c r="D31" i="14"/>
  <c r="E31" i="14"/>
  <c r="F31" i="14"/>
  <c r="G31" i="14"/>
  <c r="D32" i="14"/>
  <c r="E32" i="14"/>
  <c r="F32" i="14"/>
  <c r="G32" i="14"/>
  <c r="D33" i="14"/>
  <c r="E33" i="14"/>
  <c r="F33" i="14"/>
  <c r="G33" i="14"/>
  <c r="C33" i="14"/>
  <c r="C32" i="14"/>
  <c r="C31" i="14"/>
  <c r="C30" i="14"/>
  <c r="C25" i="14"/>
  <c r="C24" i="14"/>
  <c r="D27" i="8"/>
  <c r="E27" i="8"/>
  <c r="F27" i="8"/>
  <c r="G27" i="8"/>
  <c r="D26" i="8"/>
  <c r="E26" i="8"/>
  <c r="F26" i="8"/>
  <c r="G26" i="8"/>
  <c r="D25" i="8"/>
  <c r="E25" i="8"/>
  <c r="F25" i="8"/>
  <c r="G25" i="8"/>
  <c r="D23" i="8"/>
  <c r="E23" i="8"/>
  <c r="F23" i="8"/>
  <c r="G23" i="8"/>
  <c r="D24" i="8"/>
  <c r="E24" i="8"/>
  <c r="F24" i="8"/>
  <c r="G24" i="8"/>
  <c r="C27" i="8"/>
  <c r="C26" i="8"/>
  <c r="C25" i="8"/>
  <c r="C24" i="8"/>
  <c r="C23" i="8"/>
  <c r="I11" i="6"/>
  <c r="I12" i="6"/>
  <c r="I13" i="6"/>
  <c r="I14" i="6"/>
  <c r="I15" i="6"/>
  <c r="I16" i="6"/>
  <c r="I17" i="6"/>
  <c r="I18" i="6"/>
  <c r="I19" i="6"/>
  <c r="I20" i="6"/>
  <c r="I21" i="6"/>
  <c r="D22" i="6"/>
  <c r="E24" i="6" s="1"/>
  <c r="E22" i="6"/>
  <c r="F22" i="6"/>
  <c r="G22" i="6"/>
  <c r="H22" i="6"/>
  <c r="I10" i="6"/>
  <c r="I22" i="6" s="1"/>
  <c r="C22" i="6"/>
  <c r="C23" i="6"/>
  <c r="H23" i="6" s="1"/>
  <c r="D23" i="6"/>
  <c r="E23" i="6"/>
  <c r="F23" i="6"/>
  <c r="G23" i="6"/>
  <c r="H11" i="5"/>
  <c r="H12" i="5"/>
  <c r="H22" i="5" s="1"/>
  <c r="H13" i="5"/>
  <c r="H14" i="5"/>
  <c r="H15" i="5"/>
  <c r="H16" i="5"/>
  <c r="H17" i="5"/>
  <c r="H18" i="5"/>
  <c r="H19" i="5"/>
  <c r="H20" i="5"/>
  <c r="H21" i="5"/>
  <c r="H10" i="5"/>
  <c r="G12" i="15"/>
  <c r="H14" i="15" s="1"/>
  <c r="H20" i="15"/>
  <c r="G13" i="15"/>
  <c r="G14" i="15"/>
  <c r="G15" i="15"/>
  <c r="H15" i="15"/>
  <c r="G16" i="15"/>
  <c r="G17" i="15"/>
  <c r="G18" i="15"/>
  <c r="H23" i="15" s="1"/>
  <c r="G19" i="15"/>
  <c r="G20" i="15"/>
  <c r="G21" i="15"/>
  <c r="H21" i="15"/>
  <c r="G22" i="15"/>
  <c r="G23" i="15"/>
  <c r="H19" i="15"/>
  <c r="C29" i="14"/>
  <c r="C28" i="14"/>
  <c r="C27" i="14"/>
  <c r="C26" i="14"/>
  <c r="D23" i="12"/>
  <c r="D22" i="12"/>
  <c r="D21" i="12"/>
  <c r="D20" i="12"/>
  <c r="D19" i="12"/>
  <c r="D13" i="12"/>
  <c r="D14" i="12"/>
  <c r="F23" i="12" s="1"/>
  <c r="D15" i="12"/>
  <c r="D16" i="12"/>
  <c r="D17" i="12"/>
  <c r="D18" i="12"/>
  <c r="C21" i="7"/>
  <c r="D21" i="7"/>
  <c r="D20" i="7"/>
  <c r="C20" i="7"/>
  <c r="C22" i="5"/>
  <c r="D22" i="5"/>
  <c r="E22" i="5"/>
  <c r="F22" i="5"/>
  <c r="G22" i="5"/>
  <c r="H18" i="15"/>
  <c r="F22" i="12"/>
  <c r="H22" i="15" l="1"/>
  <c r="H17" i="15"/>
  <c r="I23" i="6"/>
  <c r="H12" i="15"/>
  <c r="H16" i="15"/>
  <c r="H13" i="15"/>
</calcChain>
</file>

<file path=xl/sharedStrings.xml><?xml version="1.0" encoding="utf-8"?>
<sst xmlns="http://schemas.openxmlformats.org/spreadsheetml/2006/main" count="478" uniqueCount="235">
  <si>
    <t>Mittelwert</t>
  </si>
  <si>
    <t>Umsätze</t>
  </si>
  <si>
    <t>Januar</t>
  </si>
  <si>
    <t>Februar</t>
  </si>
  <si>
    <t>März</t>
  </si>
  <si>
    <t>April</t>
  </si>
  <si>
    <t>Mai</t>
  </si>
  <si>
    <t>Juni</t>
  </si>
  <si>
    <t>Juli</t>
  </si>
  <si>
    <t>August</t>
  </si>
  <si>
    <t>September</t>
  </si>
  <si>
    <t>Oktober</t>
  </si>
  <si>
    <t>November</t>
  </si>
  <si>
    <t>Dezember</t>
  </si>
  <si>
    <t>Funktion</t>
  </si>
  <si>
    <t>Funktion  engl.</t>
  </si>
  <si>
    <t>Gruppe</t>
  </si>
  <si>
    <t>Formel</t>
  </si>
  <si>
    <t>MITTELWERT()</t>
  </si>
  <si>
    <t>AVERAGE()</t>
  </si>
  <si>
    <t>Statistische Funktionen</t>
  </si>
  <si>
    <t>Syntax</t>
  </si>
  <si>
    <t>Argumente</t>
  </si>
  <si>
    <t>MEDIAN()</t>
  </si>
  <si>
    <t>MEDIAN</t>
  </si>
  <si>
    <t>Median</t>
  </si>
  <si>
    <t>Gesamt Median</t>
  </si>
  <si>
    <t>MITTELWERTA()</t>
  </si>
  <si>
    <t>AVERAGEA</t>
  </si>
  <si>
    <t>MITTELWERTA</t>
  </si>
  <si>
    <t>MITTELWERT</t>
  </si>
  <si>
    <t>Geschlossen</t>
  </si>
  <si>
    <t>GEOMEAN()</t>
  </si>
  <si>
    <t>GEOMITTEL()</t>
  </si>
  <si>
    <t>Bayern</t>
  </si>
  <si>
    <t>Hessen</t>
  </si>
  <si>
    <t>Berlin</t>
  </si>
  <si>
    <t>Bremen</t>
  </si>
  <si>
    <t>NRW</t>
  </si>
  <si>
    <t>Quartil 0 = Min</t>
  </si>
  <si>
    <t>Quartil 1</t>
  </si>
  <si>
    <t>Quartil 2 =Median</t>
  </si>
  <si>
    <t>Quartil 3</t>
  </si>
  <si>
    <t>Quartil 4 = Max</t>
  </si>
  <si>
    <t>Besuche</t>
  </si>
  <si>
    <t>Pfalz</t>
  </si>
  <si>
    <t>Montag</t>
  </si>
  <si>
    <t>Dienstag</t>
  </si>
  <si>
    <t>Mittwoch</t>
  </si>
  <si>
    <t>Donnerstag</t>
  </si>
  <si>
    <t>Freitag</t>
  </si>
  <si>
    <t>Samstag</t>
  </si>
  <si>
    <t>Umsatz nach Monaten sortiert</t>
  </si>
  <si>
    <t>Umsatz nach Größe sortiert</t>
  </si>
  <si>
    <t>Veränderung zum</t>
  </si>
  <si>
    <t>Monat</t>
  </si>
  <si>
    <t>Betrag</t>
  </si>
  <si>
    <t>jeweiligen Vormonat</t>
  </si>
  <si>
    <t>X</t>
  </si>
  <si>
    <t>Quantil 0,1</t>
  </si>
  <si>
    <t>Quantil 0,2</t>
  </si>
  <si>
    <t>Quantil 0,3</t>
  </si>
  <si>
    <t>Quantil 0,4</t>
  </si>
  <si>
    <t>Quantil 0,5</t>
  </si>
  <si>
    <t>Quantil 0,6</t>
  </si>
  <si>
    <t>Quantil 0,7</t>
  </si>
  <si>
    <t>Quantil 0,8</t>
  </si>
  <si>
    <t>Quantil 0,9</t>
  </si>
  <si>
    <t>Quantil 0,10</t>
  </si>
  <si>
    <t>PRODUKTE</t>
  </si>
  <si>
    <t>PUBLIKATIONEN</t>
  </si>
  <si>
    <t>TEAM</t>
  </si>
  <si>
    <t>TRAINING</t>
  </si>
  <si>
    <t>WISSEN</t>
  </si>
  <si>
    <t>Gesamtergebnis</t>
  </si>
  <si>
    <t>Events</t>
  </si>
  <si>
    <t>QUANTILSRANG</t>
  </si>
  <si>
    <r>
      <t>Zahl1; Zahl2;</t>
    </r>
    <r>
      <rPr>
        <sz val="8"/>
        <color indexed="60"/>
        <rFont val="Arial"/>
        <family val="2"/>
      </rPr>
      <t>... sind 1 bis 30 numerische Argumente, deren Mittelwert Sie berechnen möchten.</t>
    </r>
  </si>
  <si>
    <t>Argument:</t>
  </si>
  <si>
    <t>UMSÄTZE</t>
  </si>
  <si>
    <t>GESAMTERGEBNIS</t>
  </si>
  <si>
    <r>
      <t>Zahl1; Zahl2</t>
    </r>
    <r>
      <rPr>
        <sz val="8"/>
        <color indexed="60"/>
        <rFont val="Arial"/>
        <family val="2"/>
      </rPr>
      <t>;... sind 1 bis 30 numerische Argumente, deren Mittelwert Sie berechnen möchten.</t>
    </r>
  </si>
  <si>
    <t>Fragestellung: Wie war der Zugriff auf die Webseite</t>
  </si>
  <si>
    <r>
      <t xml:space="preserve">Zahl1; </t>
    </r>
    <r>
      <rPr>
        <i/>
        <sz val="8"/>
        <color indexed="60"/>
        <rFont val="Arial"/>
        <family val="2"/>
      </rPr>
      <t>Zahl2</t>
    </r>
    <r>
      <rPr>
        <sz val="8"/>
        <color indexed="60"/>
        <rFont val="Arial"/>
        <family val="2"/>
      </rPr>
      <t>;... sind 1 bis 30 numerische Argumente, deren Mittelwert Sie berechnen möchten.</t>
    </r>
  </si>
  <si>
    <t>MIT TEXT</t>
  </si>
  <si>
    <t>OHNE TEXT</t>
  </si>
  <si>
    <t>Argumente:</t>
  </si>
  <si>
    <r>
      <t>=MITTELWERT(</t>
    </r>
    <r>
      <rPr>
        <b/>
        <i/>
        <sz val="12"/>
        <color indexed="60"/>
        <rFont val="Arial"/>
        <family val="2"/>
      </rPr>
      <t>Zahl1;Zahl2</t>
    </r>
    <r>
      <rPr>
        <b/>
        <sz val="12"/>
        <color indexed="60"/>
        <rFont val="Arial"/>
        <family val="2"/>
      </rPr>
      <t>;...)</t>
    </r>
  </si>
  <si>
    <r>
      <t>=MEDIAN(</t>
    </r>
    <r>
      <rPr>
        <b/>
        <i/>
        <sz val="12"/>
        <color indexed="60"/>
        <rFont val="Arial"/>
        <family val="2"/>
      </rPr>
      <t>Zahl1;Zahl2</t>
    </r>
    <r>
      <rPr>
        <b/>
        <sz val="12"/>
        <color indexed="60"/>
        <rFont val="Arial"/>
        <family val="2"/>
      </rPr>
      <t>;...)</t>
    </r>
  </si>
  <si>
    <r>
      <t>=MITTELWERTA(</t>
    </r>
    <r>
      <rPr>
        <b/>
        <i/>
        <sz val="12"/>
        <color indexed="60"/>
        <rFont val="Arial"/>
        <family val="2"/>
      </rPr>
      <t>Zahl1;Zahl2</t>
    </r>
    <r>
      <rPr>
        <b/>
        <sz val="12"/>
        <color indexed="60"/>
        <rFont val="Arial"/>
        <family val="2"/>
      </rPr>
      <t>;...)</t>
    </r>
  </si>
  <si>
    <t>Umsatz Kopfschmerztabletten pro 100.000 Einwohner</t>
  </si>
  <si>
    <t>QUARTIL()</t>
  </si>
  <si>
    <r>
      <t>=QUARTIL(</t>
    </r>
    <r>
      <rPr>
        <b/>
        <i/>
        <sz val="12"/>
        <color indexed="60"/>
        <rFont val="Arial"/>
        <family val="2"/>
      </rPr>
      <t>Matrix;Quartil</t>
    </r>
    <r>
      <rPr>
        <b/>
        <sz val="12"/>
        <color indexed="60"/>
        <rFont val="Arial"/>
        <family val="2"/>
      </rPr>
      <t>)</t>
    </r>
  </si>
  <si>
    <r>
      <t>Quartil</t>
    </r>
    <r>
      <rPr>
        <sz val="10"/>
        <rFont val="Arial"/>
        <family val="2"/>
      </rPr>
      <t xml:space="preserve"> gibt an, welcher Wert ausgegeben werden soll.</t>
    </r>
  </si>
  <si>
    <t>QUANTIL()</t>
  </si>
  <si>
    <r>
      <t xml:space="preserve">Matrix </t>
    </r>
    <r>
      <rPr>
        <sz val="10"/>
        <rFont val="Arial"/>
        <family val="2"/>
      </rPr>
      <t>ist eine Matrix oder ein Zellbereich numerischer Werte, deren Quartile Sie bestimmen möchten.</t>
    </r>
  </si>
  <si>
    <t>EVENTS</t>
  </si>
  <si>
    <r>
      <t>=QUANTIL(</t>
    </r>
    <r>
      <rPr>
        <b/>
        <i/>
        <sz val="12"/>
        <color indexed="60"/>
        <rFont val="Arial"/>
        <family val="2"/>
      </rPr>
      <t>Matrix;Alpha</t>
    </r>
    <r>
      <rPr>
        <b/>
        <sz val="12"/>
        <color indexed="60"/>
        <rFont val="Arial"/>
        <family val="2"/>
      </rPr>
      <t>)</t>
    </r>
  </si>
  <si>
    <t>PERCENTILE()</t>
  </si>
  <si>
    <r>
      <t xml:space="preserve">Matrix </t>
    </r>
    <r>
      <rPr>
        <sz val="9"/>
        <rFont val="Arial"/>
        <family val="2"/>
      </rPr>
      <t>ist eine Matrix oder ein Datenbereich, die bzw. der die relative Lage der Daten beschreibt.</t>
    </r>
  </si>
  <si>
    <r>
      <t>Alpha</t>
    </r>
    <r>
      <rPr>
        <sz val="9"/>
        <rFont val="Arial"/>
        <family val="2"/>
      </rPr>
      <t xml:space="preserve"> ist ein Wert aus dem geschlossenen Intervall von 0 bis 1.</t>
    </r>
  </si>
  <si>
    <t>Umsatz innerhalb verschiedener Unternehmensbereiche in einem Jahr</t>
  </si>
  <si>
    <t>QUANTILSRANG()</t>
  </si>
  <si>
    <t>PERCENTRANK()</t>
  </si>
  <si>
    <r>
      <t>=QUANTILSRANG(</t>
    </r>
    <r>
      <rPr>
        <b/>
        <i/>
        <sz val="12"/>
        <color indexed="60"/>
        <rFont val="Arial"/>
        <family val="2"/>
      </rPr>
      <t>Matrix;x;</t>
    </r>
    <r>
      <rPr>
        <i/>
        <sz val="12"/>
        <color indexed="60"/>
        <rFont val="Arial"/>
        <family val="2"/>
      </rPr>
      <t>Genauigkeit</t>
    </r>
    <r>
      <rPr>
        <b/>
        <sz val="12"/>
        <color indexed="60"/>
        <rFont val="Arial"/>
        <family val="2"/>
      </rPr>
      <t>)</t>
    </r>
  </si>
  <si>
    <r>
      <t>Matrix</t>
    </r>
    <r>
      <rPr>
        <sz val="9"/>
        <rFont val="Arial"/>
        <family val="2"/>
      </rPr>
      <t xml:space="preserve"> ist die Matrix oder der Bereich numerischer Daten, die oder der die relative Lage der Daten beschreibt.</t>
    </r>
  </si>
  <si>
    <r>
      <t>x</t>
    </r>
    <r>
      <rPr>
        <sz val="9"/>
        <rFont val="Arial"/>
        <family val="2"/>
      </rPr>
      <t xml:space="preserve"> ist der Wert, dessen Rang Sie bestimmen möchten.</t>
    </r>
  </si>
  <si>
    <r>
      <t>Genauigkeit</t>
    </r>
    <r>
      <rPr>
        <sz val="9"/>
        <color indexed="8"/>
        <rFont val="Arial"/>
        <family val="2"/>
      </rPr>
      <t xml:space="preserve"> ist ein Wert, der die Anzahl der Nachkommastellen des zurück-
gegebenen Quantilsranges festlegt. Fehlt dieses Argument, verwendet QUANTILSRANG() 
drei Dezimalstellen (0,xxx).</t>
    </r>
  </si>
  <si>
    <t>GESAMT</t>
  </si>
  <si>
    <r>
      <t>Aussage</t>
    </r>
    <r>
      <rPr>
        <sz val="10"/>
        <rFont val="Arial"/>
        <family val="2"/>
      </rPr>
      <t>: Der Umsatz von 4656,- € im Januar aus meinem Gesamtbereich aller Umsätze liegt auf einer Skala von 
1-100 bei 55. Das heißt, 55% der Werte des Gesamtbereiches sind kleiner oder gleich bzw. 45% der Werte sind 
größer oder gleich 4656,- €.</t>
    </r>
  </si>
  <si>
    <r>
      <t>=GEOMITTEL(</t>
    </r>
    <r>
      <rPr>
        <b/>
        <i/>
        <sz val="12"/>
        <color indexed="60"/>
        <rFont val="Arial"/>
        <family val="2"/>
      </rPr>
      <t>Zahl1;</t>
    </r>
    <r>
      <rPr>
        <i/>
        <sz val="12"/>
        <color indexed="60"/>
        <rFont val="Arial"/>
        <family val="2"/>
      </rPr>
      <t>Zahl2;...</t>
    </r>
    <r>
      <rPr>
        <b/>
        <sz val="12"/>
        <color indexed="60"/>
        <rFont val="Arial"/>
        <family val="2"/>
      </rPr>
      <t>)</t>
    </r>
  </si>
  <si>
    <r>
      <t>Zahl1</t>
    </r>
    <r>
      <rPr>
        <sz val="9"/>
        <rFont val="Arial"/>
        <family val="2"/>
      </rPr>
      <t>;</t>
    </r>
    <r>
      <rPr>
        <i/>
        <sz val="9"/>
        <rFont val="Arial"/>
        <family val="2"/>
      </rPr>
      <t>Zahl2</t>
    </r>
    <r>
      <rPr>
        <sz val="9"/>
        <rFont val="Arial"/>
        <family val="2"/>
      </rPr>
      <t>; ...    sind 1 bis 30 Argumente, deren geometrisches Mittel berechnet werden 
soll. Anstelle der durch Semikolons voneinander getrennten Argumente können Sie auch 
eine einzelne Matrix oder einen Bezug auf eine Matrix angeben.</t>
    </r>
  </si>
  <si>
    <r>
      <t>Frage</t>
    </r>
    <r>
      <rPr>
        <sz val="10"/>
        <rFont val="Arial"/>
        <family val="2"/>
      </rPr>
      <t>: Wie hat sich der Umsatz prozentual betrachtet im Vergleich zum Vormonat verändert?</t>
    </r>
  </si>
  <si>
    <t>=GEOMITTEL(D13:D23)</t>
  </si>
  <si>
    <t>=MITTELWERT(D13;D23)</t>
  </si>
  <si>
    <r>
      <t>Aussage 1</t>
    </r>
    <r>
      <rPr>
        <sz val="10"/>
        <rFont val="Arial"/>
        <family val="2"/>
      </rPr>
      <t>: Im Februar wurden 82% des Umsatzes vom Vormonat Januar erzielt.</t>
    </r>
  </si>
  <si>
    <r>
      <t>Aussage 2</t>
    </r>
    <r>
      <rPr>
        <sz val="10"/>
        <rFont val="Arial"/>
        <family val="2"/>
      </rPr>
      <t xml:space="preserve">: Das geometrische Mittel aus den Werten von D13 - D23 beträgt 0,967157. Das heißt, die mittlere Wachstumsrate aller monatlichen Wachstumsfaktoren beträgt 97%. </t>
    </r>
  </si>
  <si>
    <t>=GESTUTZTMITTEL(Matrix;Prozent)</t>
  </si>
  <si>
    <r>
      <t>Prozent</t>
    </r>
    <r>
      <rPr>
        <sz val="10"/>
        <rFont val="Arial"/>
        <family val="2"/>
      </rPr>
      <t xml:space="preserve"> ist der Prozentsatz der Datenpunkte, die nicht in die Bewertung eingehen sollen. Ist beispielsweise </t>
    </r>
    <r>
      <rPr>
        <b/>
        <sz val="10"/>
        <rFont val="Arial"/>
        <family val="2"/>
      </rPr>
      <t>Prozent</t>
    </r>
    <r>
      <rPr>
        <sz val="10"/>
        <rFont val="Arial"/>
        <family val="2"/>
      </rPr>
      <t xml:space="preserve"> = 0,2, wird eine Datenmenge von 20 Punkten um 4 Punkte (20 x 0,2) verringert, und zwar um die zwei größten sowie die zwei kleinsten Werte der Datenmenge.</t>
    </r>
  </si>
  <si>
    <t>GESTUTZMITTEL()</t>
  </si>
  <si>
    <t>TRIMMEAN()</t>
  </si>
  <si>
    <r>
      <t>Matrix</t>
    </r>
    <r>
      <rPr>
        <sz val="10"/>
        <rFont val="Arial"/>
        <family val="2"/>
      </rPr>
      <t>ist eine Matrix oder Gruppe von Werten, die ohne ihre Ausreißer 
gemittelt wird.</t>
    </r>
  </si>
  <si>
    <t>=MITTELWERT(F12:F24)</t>
  </si>
  <si>
    <t>=GESTUTZTMITTEL(F10:F26;0,10)</t>
  </si>
  <si>
    <r>
      <t>Aussage</t>
    </r>
    <r>
      <rPr>
        <sz val="10"/>
        <rFont val="Arial"/>
        <family val="2"/>
      </rPr>
      <t>: In Bayern werden 25% des Umsatzes bis 1185,-€ erreicht</t>
    </r>
  </si>
  <si>
    <r>
      <t>Zahl1</t>
    </r>
    <r>
      <rPr>
        <i/>
        <sz val="9"/>
        <rFont val="Arial"/>
        <family val="2"/>
      </rPr>
      <t>; Zahl2</t>
    </r>
    <r>
      <rPr>
        <sz val="9"/>
        <rFont val="Arial"/>
        <family val="2"/>
      </rPr>
      <t>; ...sind 1 bis 30 Argumente, für die Sie den Modalwert (Modus) berechnen möchten. An Stelle der durch Semikolon getrennten Argumente können Sie auch eine Matrix oder einen Bezug auf eine Matrix verwenden.</t>
    </r>
  </si>
  <si>
    <t>Publikationen</t>
  </si>
  <si>
    <t>Team</t>
  </si>
  <si>
    <t>Training</t>
  </si>
  <si>
    <t>Wissen</t>
  </si>
  <si>
    <t>HARMITTEL()</t>
  </si>
  <si>
    <t>HARMEAN()</t>
  </si>
  <si>
    <r>
      <t>=HARMITTEL(</t>
    </r>
    <r>
      <rPr>
        <b/>
        <i/>
        <sz val="12"/>
        <color indexed="60"/>
        <rFont val="Arial"/>
        <family val="2"/>
      </rPr>
      <t>Zahl1;</t>
    </r>
    <r>
      <rPr>
        <i/>
        <sz val="12"/>
        <color indexed="60"/>
        <rFont val="Arial"/>
        <family val="2"/>
      </rPr>
      <t>Zahl2;...</t>
    </r>
    <r>
      <rPr>
        <b/>
        <sz val="12"/>
        <color indexed="60"/>
        <rFont val="Arial"/>
        <family val="2"/>
      </rPr>
      <t>)</t>
    </r>
  </si>
  <si>
    <r>
      <t>Zahl1</t>
    </r>
    <r>
      <rPr>
        <sz val="10"/>
        <rFont val="Arial"/>
        <family val="2"/>
      </rPr>
      <t>;</t>
    </r>
    <r>
      <rPr>
        <i/>
        <sz val="10"/>
        <rFont val="Arial"/>
        <family val="2"/>
      </rPr>
      <t>Zahl2</t>
    </r>
    <r>
      <rPr>
        <sz val="10"/>
        <rFont val="Arial"/>
        <family val="2"/>
      </rPr>
      <t>; ...sind 1 bis 30 Argumente, deren harmonisches Mittel berechnet
werden soll. Anstelle der durch ein Semikolon voneinander getrennten Argumente 
können Sie auch eine einzelne Matrix oder einen Bezug auf eine Matrix angeben.</t>
    </r>
  </si>
  <si>
    <t>Teilstrecke Nr.</t>
  </si>
  <si>
    <t>Länge in km</t>
  </si>
  <si>
    <t>Geschwindigkeit in km/h</t>
  </si>
  <si>
    <t>Arithmetisches Mittel in km/h</t>
  </si>
  <si>
    <t>Geometrisches Mittel in km/h</t>
  </si>
  <si>
    <t>Harmonisches Mittel in km/h</t>
  </si>
  <si>
    <t>Arithmetisches Mittel in m/s</t>
  </si>
  <si>
    <t>Geometrisches Mittel in m/s</t>
  </si>
  <si>
    <t>Harmonisches Mittel in m/s</t>
  </si>
  <si>
    <t>22,6 km</t>
  </si>
  <si>
    <t>1 h</t>
  </si>
  <si>
    <t>3600 s</t>
  </si>
  <si>
    <t>1 s</t>
  </si>
  <si>
    <t>22,02 km</t>
  </si>
  <si>
    <t>1h</t>
  </si>
  <si>
    <t>6,12 m</t>
  </si>
  <si>
    <t>21420 m</t>
  </si>
  <si>
    <t>22020 m</t>
  </si>
  <si>
    <t>22600 m</t>
  </si>
  <si>
    <t>21,42 km</t>
  </si>
  <si>
    <t>5,95 m</t>
  </si>
  <si>
    <t>6,27 m</t>
  </si>
  <si>
    <t>0,00627 km</t>
  </si>
  <si>
    <t>0,00612 km</t>
  </si>
  <si>
    <t>0,00595 km</t>
  </si>
  <si>
    <t>300 km</t>
  </si>
  <si>
    <t>47846 s</t>
  </si>
  <si>
    <t>49019 s</t>
  </si>
  <si>
    <t>50420 s</t>
  </si>
  <si>
    <t>Arithmetisches Mittel in m/s
umgerechnet auf die gefahrenen 300km (in Sekunden)</t>
  </si>
  <si>
    <t>Geometrisches Mittel in m/s
umgerechnet auf die gefahrenen 300km (in Sekunden)</t>
  </si>
  <si>
    <t>Harmonisches Mittel in m/s
umgerechnet auf die gefahrenen 300km (in Sekunden)</t>
  </si>
  <si>
    <t>Beweis für die Richtigkeit des harmonischen Mittels als sinnvollsten Wert</t>
  </si>
  <si>
    <t>Zeit (1 Stunde) in Sekunden (s)</t>
  </si>
  <si>
    <t>Geschwindigkeit v 
in m/s</t>
  </si>
  <si>
    <t>Länge in m von Teilstrecke 1</t>
  </si>
  <si>
    <t>Länge in m von Teilstrecke 2</t>
  </si>
  <si>
    <t>Länge in m von Teilstrecke 3</t>
  </si>
  <si>
    <t>Länge in m von Teilstrecke 4</t>
  </si>
  <si>
    <t>Länge in m von Teilstrecke 5</t>
  </si>
  <si>
    <t>Tatsächlich mögliche Strecke in Meter bei gleichbleibender Geschwindigkeit für Teilstrecke 1</t>
  </si>
  <si>
    <t>Tatsächlich mögliche Strecke in Meter bei gleichbleibender Geschwindigkeit für Teilstrecke 2</t>
  </si>
  <si>
    <t>Tatsächlich mögliche Strecke in Meter bei gleichbleibender Geschwindigkeit für Teilstrecke 3</t>
  </si>
  <si>
    <t>Tatsächlich mögliche Strecke in Meter bei gleichbleibender Geschwindigkeit für Teilstrecke 4</t>
  </si>
  <si>
    <t>Tatsächlich mögliche Strecke in Meter bei gleichbleibender Geschwindigkeit für Teilstrecke 5</t>
  </si>
  <si>
    <t>Geschwindigkeit v in m/s aus oben aufgestellter Berechnung</t>
  </si>
  <si>
    <t>Zeit t in Sekunden</t>
  </si>
  <si>
    <t>Summe aus Zeit t</t>
  </si>
  <si>
    <t>Wie hoch ist das harmonische Mittel? Ist dieser Wert tatsächlich der sinnvollste?</t>
  </si>
  <si>
    <t>Fragestellung: Wie war der durchschnittliche Zugriff auf die Hompage?</t>
  </si>
  <si>
    <t>Anzahl der Außendienstbesuche</t>
  </si>
  <si>
    <t>=ZÄHLENWENN(C11:G16;C18)</t>
  </si>
  <si>
    <t>Welches ist der Wert, der am häufigsten vorkommt? Und wie oft kommt er vor?</t>
  </si>
  <si>
    <t>Umsatz im Jahr 2008</t>
  </si>
  <si>
    <t>Umsatzdaten eines Unternehmens im Jahr 2008</t>
  </si>
  <si>
    <t>ZUGRIFFE 2007</t>
  </si>
  <si>
    <t>MODUS.EINF()</t>
  </si>
  <si>
    <t>MODE.SINGLE()</t>
  </si>
  <si>
    <r>
      <t>=MODUS.EINF(</t>
    </r>
    <r>
      <rPr>
        <b/>
        <i/>
        <sz val="12"/>
        <color indexed="60"/>
        <rFont val="Arial"/>
        <family val="2"/>
      </rPr>
      <t>Zahl1;</t>
    </r>
    <r>
      <rPr>
        <i/>
        <sz val="12"/>
        <color indexed="60"/>
        <rFont val="Arial"/>
        <family val="2"/>
      </rPr>
      <t>Zahl2;...</t>
    </r>
    <r>
      <rPr>
        <b/>
        <sz val="12"/>
        <color indexed="60"/>
        <rFont val="Arial"/>
        <family val="2"/>
      </rPr>
      <t>)</t>
    </r>
  </si>
  <si>
    <t>=MODUS.EINF(C11:G16)</t>
  </si>
  <si>
    <t>MODUS.VIELF()</t>
  </si>
  <si>
    <t>MODE.MULT()</t>
  </si>
  <si>
    <r>
      <t>=MODUS.VIELF(</t>
    </r>
    <r>
      <rPr>
        <b/>
        <i/>
        <sz val="12"/>
        <color indexed="60"/>
        <rFont val="Arial"/>
        <family val="2"/>
      </rPr>
      <t>Zahl1;</t>
    </r>
    <r>
      <rPr>
        <i/>
        <sz val="12"/>
        <color indexed="60"/>
        <rFont val="Arial"/>
        <family val="2"/>
      </rPr>
      <t>Zahl2;...</t>
    </r>
    <r>
      <rPr>
        <b/>
        <sz val="12"/>
        <color indexed="60"/>
        <rFont val="Arial"/>
        <family val="2"/>
      </rPr>
      <t>)</t>
    </r>
  </si>
  <si>
    <t>QUANTIL.EXKL()</t>
  </si>
  <si>
    <t>PERCENTILE.EXC()</t>
  </si>
  <si>
    <r>
      <t>=QUANTIL.EXKL(</t>
    </r>
    <r>
      <rPr>
        <b/>
        <i/>
        <sz val="12"/>
        <color indexed="60"/>
        <rFont val="Arial"/>
        <family val="2"/>
      </rPr>
      <t>Array;k)</t>
    </r>
  </si>
  <si>
    <r>
      <t xml:space="preserve">Array (erforderlich) </t>
    </r>
    <r>
      <rPr>
        <sz val="9"/>
        <rFont val="Arial"/>
        <family val="2"/>
      </rPr>
      <t>ist ein Datenbereich, der die relative Lage der Daten beschreibt.</t>
    </r>
    <r>
      <rPr>
        <b/>
        <i/>
        <sz val="9"/>
        <rFont val="Arial"/>
        <family val="2"/>
      </rPr>
      <t xml:space="preserve">
k (erforderlich)</t>
    </r>
    <r>
      <rPr>
        <sz val="9"/>
        <rFont val="Arial"/>
        <family val="2"/>
      </rPr>
      <t xml:space="preserve"> ist der Quantilwert aus dem geschlossenen Intervall von 0 bis ausschließlich 1.</t>
    </r>
  </si>
  <si>
    <t>QUANTIL.INKL()</t>
  </si>
  <si>
    <r>
      <t xml:space="preserve">Array (erforderlich) </t>
    </r>
    <r>
      <rPr>
        <sz val="9"/>
        <rFont val="Arial"/>
        <family val="2"/>
      </rPr>
      <t>ist ein Datenbereich, der die relative Lage der Daten beschreibt.</t>
    </r>
    <r>
      <rPr>
        <b/>
        <i/>
        <sz val="9"/>
        <rFont val="Arial"/>
        <family val="2"/>
      </rPr>
      <t xml:space="preserve">
k (erforderlich) </t>
    </r>
    <r>
      <rPr>
        <sz val="9"/>
        <rFont val="Arial"/>
        <family val="2"/>
      </rPr>
      <t>ist der Quantilwert aus dem geschlossenen Intervall von 0 bis 1.</t>
    </r>
  </si>
  <si>
    <t>PERCENTILE.INC()</t>
  </si>
  <si>
    <r>
      <t>=QUANTIL.INKL(</t>
    </r>
    <r>
      <rPr>
        <b/>
        <i/>
        <sz val="12"/>
        <color indexed="60"/>
        <rFont val="Arial"/>
        <family val="2"/>
      </rPr>
      <t>Array;k</t>
    </r>
    <r>
      <rPr>
        <b/>
        <sz val="12"/>
        <color indexed="60"/>
        <rFont val="Arial"/>
        <family val="2"/>
      </rPr>
      <t>)</t>
    </r>
  </si>
  <si>
    <t>QUANTILSRANG.EXKL()</t>
  </si>
  <si>
    <t>PERCENTRANK.EXC()</t>
  </si>
  <si>
    <r>
      <t>=QUANTILSRANG.EXKL(</t>
    </r>
    <r>
      <rPr>
        <b/>
        <i/>
        <sz val="12"/>
        <color indexed="60"/>
        <rFont val="Arial"/>
        <family val="2"/>
      </rPr>
      <t>Matrix;x;</t>
    </r>
    <r>
      <rPr>
        <i/>
        <sz val="12"/>
        <color indexed="60"/>
        <rFont val="Arial"/>
        <family val="2"/>
      </rPr>
      <t>Genauigkeit</t>
    </r>
    <r>
      <rPr>
        <b/>
        <sz val="12"/>
        <color indexed="60"/>
        <rFont val="Arial"/>
        <family val="2"/>
      </rPr>
      <t>)</t>
    </r>
  </si>
  <si>
    <r>
      <t>Genauigkeit</t>
    </r>
    <r>
      <rPr>
        <sz val="9"/>
        <color indexed="8"/>
        <rFont val="Arial"/>
        <family val="2"/>
      </rPr>
      <t xml:space="preserve"> ist ein Wert, der die Anzahl der Nachkommastellen des zurück-
gegebenen Quantilsranges festlegt. Fehlt dieses Argument, verwendet QUANTILSRANG.EXKL() drei Dezimalstellen (0,xxx).</t>
    </r>
  </si>
  <si>
    <t>QUANTILSRANG.INKL()</t>
  </si>
  <si>
    <t>PERCENTRANK.INC()</t>
  </si>
  <si>
    <r>
      <t>=QUANTILSRANG.INKL(</t>
    </r>
    <r>
      <rPr>
        <b/>
        <i/>
        <sz val="12"/>
        <color indexed="60"/>
        <rFont val="Arial"/>
        <family val="2"/>
      </rPr>
      <t>Matrix;x;</t>
    </r>
    <r>
      <rPr>
        <i/>
        <sz val="12"/>
        <color indexed="60"/>
        <rFont val="Arial"/>
        <family val="2"/>
      </rPr>
      <t>Genauigkeit</t>
    </r>
    <r>
      <rPr>
        <b/>
        <sz val="12"/>
        <color indexed="60"/>
        <rFont val="Arial"/>
        <family val="2"/>
      </rPr>
      <t>)</t>
    </r>
  </si>
  <si>
    <r>
      <t>Genauigkeit</t>
    </r>
    <r>
      <rPr>
        <sz val="9"/>
        <color indexed="8"/>
        <rFont val="Arial"/>
        <family val="2"/>
      </rPr>
      <t xml:space="preserve"> ist ein Wert, der die Anzahl der Nachkommastellen des zurück-
gegebenen Quantilsranges festlegt. Fehlt dieses Argument, verwendet QUANTILSRANG.INKL() drei Dezimalstellen (0,xxx).</t>
    </r>
  </si>
  <si>
    <t>QUARTIL.EXKL()</t>
  </si>
  <si>
    <t>QUARTIL.EXC()</t>
  </si>
  <si>
    <r>
      <t>=QUARTIL.EXKL(</t>
    </r>
    <r>
      <rPr>
        <b/>
        <i/>
        <sz val="12"/>
        <color indexed="60"/>
        <rFont val="Arial"/>
        <family val="2"/>
      </rPr>
      <t>Matrix;Quartil</t>
    </r>
    <r>
      <rPr>
        <b/>
        <sz val="12"/>
        <color indexed="60"/>
        <rFont val="Arial"/>
        <family val="2"/>
      </rPr>
      <t>)</t>
    </r>
  </si>
  <si>
    <t>QUARTIL.INKL()</t>
  </si>
  <si>
    <t>QUARTIL.INC()</t>
  </si>
  <si>
    <r>
      <t>=QUARTIL.INKL(</t>
    </r>
    <r>
      <rPr>
        <b/>
        <i/>
        <sz val="12"/>
        <color indexed="60"/>
        <rFont val="Arial"/>
        <family val="2"/>
      </rPr>
      <t>Matrix;Quartil</t>
    </r>
    <r>
      <rPr>
        <b/>
        <sz val="12"/>
        <color indexed="60"/>
        <rFont val="Arial"/>
        <family val="2"/>
      </rPr>
      <t>)</t>
    </r>
  </si>
  <si>
    <t>Vergleichen Sie Funktion Modus.Einf</t>
  </si>
  <si>
    <t>Vergleichen Sie Funktion Quantile</t>
  </si>
  <si>
    <t>Vergleichen Sie Funktion Quantilsrang</t>
  </si>
  <si>
    <t>Vergleichen Sie Funktion Quartile</t>
  </si>
  <si>
    <t>MITTELWERTWENN()</t>
  </si>
  <si>
    <t>AVERAGEIF()</t>
  </si>
  <si>
    <r>
      <t>=MITTELWERTWENN(</t>
    </r>
    <r>
      <rPr>
        <b/>
        <i/>
        <sz val="12"/>
        <color indexed="60"/>
        <rFont val="Arial"/>
        <family val="2"/>
      </rPr>
      <t>Bereich; Kriterien; Mittelwert_Bereich</t>
    </r>
    <r>
      <rPr>
        <b/>
        <sz val="12"/>
        <color indexed="60"/>
        <rFont val="Arial"/>
        <family val="2"/>
      </rPr>
      <t>)</t>
    </r>
  </si>
  <si>
    <r>
      <t xml:space="preserve">Bereich </t>
    </r>
    <r>
      <rPr>
        <sz val="8"/>
        <color indexed="60"/>
        <rFont val="Arial"/>
        <family val="2"/>
      </rPr>
      <t>entspricht mindestens einer Zelle, für die der Durchschnitt einschließlich der Zahlen oder Namen, Arrays oder Verweise mit Zahlen ermittelt werden soll.</t>
    </r>
    <r>
      <rPr>
        <b/>
        <i/>
        <sz val="8"/>
        <color indexed="60"/>
        <rFont val="Arial"/>
        <family val="2"/>
      </rPr>
      <t xml:space="preserve">
Kriterien </t>
    </r>
    <r>
      <rPr>
        <sz val="8"/>
        <color indexed="60"/>
        <rFont val="Arial"/>
        <family val="2"/>
      </rPr>
      <t>entspricht den Kriterien in Form einer Zahl, eines Ausdrucks, Zellbezugs oder Texts, mit dem definiert wird, für welche Zellen der Durchschnitt ermittelt wird.</t>
    </r>
    <r>
      <rPr>
        <b/>
        <i/>
        <sz val="8"/>
        <color indexed="60"/>
        <rFont val="Arial"/>
        <family val="2"/>
      </rPr>
      <t xml:space="preserve">
Mittelwert_Bereich </t>
    </r>
    <r>
      <rPr>
        <sz val="8"/>
        <color indexed="60"/>
        <rFont val="Arial"/>
        <family val="2"/>
      </rPr>
      <t>entspricht den Zellen, für die tatsächlich der Durchschnitt ermittelt werden soll. Bei Auslassung wird der Bereich verwendet.</t>
    </r>
  </si>
  <si>
    <t>Fragestellung: Wie war der durchschnittliche Zugriff auf die 
Hompage nach bestimmten Mailingaktionen?</t>
  </si>
  <si>
    <t>Mailing-Aktion</t>
  </si>
  <si>
    <t>Webzugriffe</t>
  </si>
  <si>
    <t>Software A</t>
  </si>
  <si>
    <t>Software B</t>
  </si>
  <si>
    <t>Software C</t>
  </si>
  <si>
    <t>Allgemein</t>
  </si>
  <si>
    <t>Mittelwert 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</si>
</sst>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44" formatCode="_-* #,##0.00\ &quot;€&quot;_-;\-* #,##0.00\ &quot;€&quot;_-;_-* &quot;-&quot;??\ &quot;€&quot;_-;_-@_-"/>
    <numFmt numFmtId="43" formatCode="_-* #,##0.00\ _€_-;\-* #,##0.00\ _€_-;_-* &quot;-&quot;??\ _€_-;_-@_-"/>
    <numFmt numFmtId="164" formatCode="_-* #,##0\ _€_-;\-* #,##0\ _€_-;_-* &quot;-&quot;??\ _€_-;_-@_-"/>
    <numFmt numFmtId="165" formatCode="_-* #,##0\ [$€-1]_-;\-* #,##0\ [$€-1]_-;_-* &quot;-&quot;??\ [$€-1]_-"/>
    <numFmt numFmtId="166" formatCode="_-* #,##0.00\ [$€-1]_-;\-* #,##0.00\ [$€-1]_-;_-* &quot;-&quot;??\ [$€-1]_-"/>
    <numFmt numFmtId="167" formatCode="_-* #,##0.00\ &quot;DM&quot;_-;\-* #,##0.00\ &quot;DM&quot;_-;_-* &quot;-&quot;??\ &quot;DM&quot;_-;_-@_-"/>
    <numFmt numFmtId="168" formatCode="0.000000000"/>
    <numFmt numFmtId="169" formatCode="_-* #,##0.000000\ _D_M_-;\-* #,##0.000000\ _D_M_-;_-* &quot;-&quot;??\ _D_M_-;_-@_-"/>
    <numFmt numFmtId="170" formatCode="mmmm* yyyy"/>
    <numFmt numFmtId="171" formatCode="[$-407]mmmm\ yy;@"/>
    <numFmt numFmtId="172" formatCode="mmmm\ yyyy"/>
  </numFmts>
  <fonts count="51" x14ac:knownFonts="1">
    <font>
      <sz val="10"/>
      <name val="Arial"/>
    </font>
    <font>
      <sz val="10"/>
      <name val="Arial"/>
      <family val="2"/>
    </font>
    <font>
      <b/>
      <i/>
      <sz val="12"/>
      <color indexed="19"/>
      <name val="Arial"/>
      <family val="2"/>
    </font>
    <font>
      <sz val="8"/>
      <name val="Arial"/>
      <family val="2"/>
    </font>
    <font>
      <b/>
      <sz val="8"/>
      <color indexed="9"/>
      <name val="Arial"/>
      <family val="2"/>
    </font>
    <font>
      <b/>
      <sz val="14"/>
      <color indexed="60"/>
      <name val="Arial"/>
      <family val="2"/>
    </font>
    <font>
      <sz val="8"/>
      <color indexed="8"/>
      <name val="Arial"/>
      <family val="2"/>
    </font>
    <font>
      <b/>
      <sz val="8"/>
      <color indexed="60"/>
      <name val="Arial"/>
      <family val="2"/>
    </font>
    <font>
      <sz val="12"/>
      <color indexed="8"/>
      <name val="Arial"/>
      <family val="2"/>
    </font>
    <font>
      <sz val="12"/>
      <color indexed="60"/>
      <name val="Arial"/>
      <family val="2"/>
    </font>
    <font>
      <b/>
      <sz val="12"/>
      <color indexed="60"/>
      <name val="Arial"/>
      <family val="2"/>
    </font>
    <font>
      <b/>
      <i/>
      <sz val="12"/>
      <color indexed="60"/>
      <name val="Arial"/>
      <family val="2"/>
    </font>
    <font>
      <sz val="10"/>
      <name val="Arial"/>
      <family val="2"/>
    </font>
    <font>
      <b/>
      <sz val="10"/>
      <name val="Arial"/>
      <family val="2"/>
    </font>
    <font>
      <sz val="12"/>
      <name val="Arial"/>
      <family val="2"/>
    </font>
    <font>
      <b/>
      <sz val="10"/>
      <name val="Arial"/>
      <family val="2"/>
    </font>
    <font>
      <b/>
      <i/>
      <sz val="12"/>
      <name val="Arial"/>
      <family val="2"/>
    </font>
    <font>
      <sz val="8"/>
      <color indexed="60"/>
      <name val="Arial"/>
      <family val="2"/>
    </font>
    <font>
      <b/>
      <sz val="11"/>
      <color indexed="60"/>
      <name val="Arial"/>
      <family val="2"/>
    </font>
    <font>
      <b/>
      <sz val="10"/>
      <color indexed="9"/>
      <name val="Arial"/>
      <family val="2"/>
    </font>
    <font>
      <sz val="12"/>
      <color indexed="8"/>
      <name val="Arial"/>
      <family val="2"/>
    </font>
    <font>
      <sz val="12"/>
      <color indexed="60"/>
      <name val="Arial"/>
      <family val="2"/>
    </font>
    <font>
      <b/>
      <i/>
      <sz val="10"/>
      <name val="Arial"/>
      <family val="2"/>
    </font>
    <font>
      <sz val="10"/>
      <name val="Arial"/>
      <family val="2"/>
    </font>
    <font>
      <b/>
      <sz val="8"/>
      <color indexed="8"/>
      <name val="Arial"/>
      <family val="2"/>
    </font>
    <font>
      <b/>
      <i/>
      <sz val="8"/>
      <color indexed="60"/>
      <name val="Arial"/>
      <family val="2"/>
    </font>
    <font>
      <i/>
      <sz val="8"/>
      <color indexed="60"/>
      <name val="Arial"/>
      <family val="2"/>
    </font>
    <font>
      <sz val="8"/>
      <color indexed="60"/>
      <name val="Arial"/>
      <family val="2"/>
    </font>
    <font>
      <sz val="8"/>
      <color indexed="8"/>
      <name val="Arial"/>
      <family val="2"/>
    </font>
    <font>
      <b/>
      <i/>
      <sz val="10"/>
      <name val="Arial"/>
      <family val="2"/>
    </font>
    <font>
      <b/>
      <sz val="8"/>
      <color indexed="9"/>
      <name val="Arial"/>
      <family val="2"/>
    </font>
    <font>
      <b/>
      <i/>
      <sz val="9"/>
      <name val="Arial"/>
      <family val="2"/>
    </font>
    <font>
      <sz val="9"/>
      <name val="Arial"/>
      <family val="2"/>
    </font>
    <font>
      <i/>
      <sz val="12"/>
      <color indexed="60"/>
      <name val="Arial"/>
      <family val="2"/>
    </font>
    <font>
      <sz val="9"/>
      <color indexed="8"/>
      <name val="Arial"/>
      <family val="2"/>
    </font>
    <font>
      <i/>
      <sz val="9"/>
      <color indexed="8"/>
      <name val="Arial"/>
      <family val="2"/>
    </font>
    <font>
      <sz val="8"/>
      <color indexed="9"/>
      <name val="Arial"/>
      <family val="2"/>
    </font>
    <font>
      <b/>
      <sz val="8"/>
      <name val="Arial"/>
      <family val="2"/>
    </font>
    <font>
      <i/>
      <sz val="9"/>
      <name val="Arial"/>
      <family val="2"/>
    </font>
    <font>
      <sz val="10"/>
      <color indexed="10"/>
      <name val="Arial"/>
      <family val="2"/>
    </font>
    <font>
      <sz val="12"/>
      <color indexed="10"/>
      <name val="Arial"/>
      <family val="2"/>
    </font>
    <font>
      <i/>
      <sz val="10"/>
      <name val="Arial"/>
      <family val="2"/>
    </font>
    <font>
      <b/>
      <sz val="10"/>
      <color indexed="9"/>
      <name val="Arial"/>
      <family val="2"/>
    </font>
    <font>
      <sz val="10"/>
      <color indexed="9"/>
      <name val="Arial"/>
      <family val="2"/>
    </font>
    <font>
      <sz val="10"/>
      <name val="Times New Roman"/>
      <family val="1"/>
    </font>
    <font>
      <b/>
      <sz val="11"/>
      <color indexed="9"/>
      <name val="Arial"/>
      <family val="2"/>
    </font>
    <font>
      <sz val="12"/>
      <name val="Arial"/>
      <family val="2"/>
    </font>
    <font>
      <b/>
      <sz val="12"/>
      <name val="Arial"/>
      <family val="2"/>
    </font>
    <font>
      <sz val="11"/>
      <name val="Arial"/>
      <family val="2"/>
    </font>
    <font>
      <b/>
      <sz val="8"/>
      <color theme="0"/>
      <name val="Arial"/>
      <family val="2"/>
    </font>
    <font>
      <b/>
      <sz val="8"/>
      <color rgb="FFFF0000"/>
      <name val="Arial"/>
      <family val="2"/>
    </font>
  </fonts>
  <fills count="12">
    <fill>
      <patternFill patternType="none"/>
    </fill>
    <fill>
      <patternFill patternType="gray125"/>
    </fill>
    <fill>
      <patternFill patternType="solid">
        <fgColor indexed="18"/>
        <bgColor indexed="64"/>
      </patternFill>
    </fill>
    <fill>
      <patternFill patternType="solid">
        <fgColor indexed="9"/>
        <bgColor indexed="14"/>
      </patternFill>
    </fill>
    <fill>
      <patternFill patternType="solid">
        <fgColor indexed="9"/>
        <bgColor indexed="22"/>
      </patternFill>
    </fill>
    <fill>
      <patternFill patternType="solid">
        <fgColor indexed="9"/>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theme="5"/>
        <bgColor theme="5"/>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63">
    <border>
      <left/>
      <right/>
      <top/>
      <bottom/>
      <diagonal/>
    </border>
    <border>
      <left/>
      <right/>
      <top style="medium">
        <color indexed="62"/>
      </top>
      <bottom style="medium">
        <color indexed="62"/>
      </bottom>
      <diagonal/>
    </border>
    <border>
      <left/>
      <right style="medium">
        <color indexed="62"/>
      </right>
      <top style="medium">
        <color indexed="62"/>
      </top>
      <bottom style="medium">
        <color indexed="62"/>
      </bottom>
      <diagonal/>
    </border>
    <border>
      <left style="medium">
        <color indexed="62"/>
      </left>
      <right style="medium">
        <color indexed="9"/>
      </right>
      <top style="medium">
        <color indexed="62"/>
      </top>
      <bottom style="medium">
        <color indexed="62"/>
      </bottom>
      <diagonal/>
    </border>
    <border>
      <left/>
      <right style="medium">
        <color indexed="9"/>
      </right>
      <top style="medium">
        <color indexed="62"/>
      </top>
      <bottom style="medium">
        <color indexed="62"/>
      </bottom>
      <diagonal/>
    </border>
    <border>
      <left/>
      <right/>
      <top/>
      <bottom style="medium">
        <color indexed="62"/>
      </bottom>
      <diagonal/>
    </border>
    <border>
      <left style="medium">
        <color indexed="9"/>
      </left>
      <right style="medium">
        <color indexed="9"/>
      </right>
      <top style="medium">
        <color indexed="62"/>
      </top>
      <bottom style="medium">
        <color indexed="62"/>
      </bottom>
      <diagonal/>
    </border>
    <border>
      <left style="medium">
        <color indexed="62"/>
      </left>
      <right style="medium">
        <color indexed="62"/>
      </right>
      <top/>
      <bottom/>
      <diagonal/>
    </border>
    <border>
      <left/>
      <right style="medium">
        <color indexed="62"/>
      </right>
      <top style="medium">
        <color indexed="62"/>
      </top>
      <bottom/>
      <diagonal/>
    </border>
    <border>
      <left/>
      <right style="medium">
        <color indexed="62"/>
      </right>
      <top/>
      <bottom/>
      <diagonal/>
    </border>
    <border>
      <left style="medium">
        <color indexed="62"/>
      </left>
      <right style="medium">
        <color indexed="62"/>
      </right>
      <top/>
      <bottom style="medium">
        <color indexed="62"/>
      </bottom>
      <diagonal/>
    </border>
    <border>
      <left/>
      <right style="medium">
        <color indexed="62"/>
      </right>
      <top/>
      <bottom style="medium">
        <color indexed="62"/>
      </bottom>
      <diagonal/>
    </border>
    <border>
      <left style="medium">
        <color indexed="62"/>
      </left>
      <right style="medium">
        <color indexed="9"/>
      </right>
      <top style="medium">
        <color indexed="62"/>
      </top>
      <bottom style="medium">
        <color indexed="9"/>
      </bottom>
      <diagonal/>
    </border>
    <border>
      <left style="medium">
        <color indexed="9"/>
      </left>
      <right style="medium">
        <color indexed="9"/>
      </right>
      <top style="medium">
        <color indexed="62"/>
      </top>
      <bottom style="medium">
        <color indexed="9"/>
      </bottom>
      <diagonal/>
    </border>
    <border>
      <left/>
      <right style="medium">
        <color indexed="62"/>
      </right>
      <top style="medium">
        <color indexed="62"/>
      </top>
      <bottom style="medium">
        <color indexed="9"/>
      </bottom>
      <diagonal/>
    </border>
    <border>
      <left style="medium">
        <color indexed="62"/>
      </left>
      <right style="medium">
        <color indexed="9"/>
      </right>
      <top/>
      <bottom style="medium">
        <color indexed="62"/>
      </bottom>
      <diagonal/>
    </border>
    <border>
      <left style="medium">
        <color indexed="9"/>
      </left>
      <right style="medium">
        <color indexed="9"/>
      </right>
      <top/>
      <bottom style="medium">
        <color indexed="62"/>
      </bottom>
      <diagonal/>
    </border>
    <border>
      <left style="medium">
        <color indexed="62"/>
      </left>
      <right style="medium">
        <color indexed="62"/>
      </right>
      <top style="medium">
        <color indexed="62"/>
      </top>
      <bottom/>
      <diagonal/>
    </border>
    <border>
      <left style="thin">
        <color indexed="56"/>
      </left>
      <right/>
      <top/>
      <bottom/>
      <diagonal/>
    </border>
    <border>
      <left style="medium">
        <color indexed="60"/>
      </left>
      <right style="medium">
        <color indexed="60"/>
      </right>
      <top/>
      <bottom/>
      <diagonal/>
    </border>
    <border>
      <left/>
      <right style="medium">
        <color indexed="60"/>
      </right>
      <top style="medium">
        <color indexed="60"/>
      </top>
      <bottom style="medium">
        <color indexed="60"/>
      </bottom>
      <diagonal/>
    </border>
    <border>
      <left/>
      <right style="medium">
        <color indexed="9"/>
      </right>
      <top style="medium">
        <color indexed="60"/>
      </top>
      <bottom style="medium">
        <color indexed="60"/>
      </bottom>
      <diagonal/>
    </border>
    <border>
      <left style="medium">
        <color indexed="60"/>
      </left>
      <right style="medium">
        <color indexed="9"/>
      </right>
      <top style="medium">
        <color indexed="60"/>
      </top>
      <bottom style="medium">
        <color indexed="60"/>
      </bottom>
      <diagonal/>
    </border>
    <border>
      <left style="medium">
        <color indexed="60"/>
      </left>
      <right style="medium">
        <color indexed="60"/>
      </right>
      <top/>
      <bottom style="medium">
        <color indexed="60"/>
      </bottom>
      <diagonal/>
    </border>
    <border>
      <left/>
      <right/>
      <top/>
      <bottom style="medium">
        <color indexed="60"/>
      </bottom>
      <diagonal/>
    </border>
    <border>
      <left style="thin">
        <color indexed="56"/>
      </left>
      <right style="medium">
        <color indexed="60"/>
      </right>
      <top/>
      <bottom/>
      <diagonal/>
    </border>
    <border>
      <left/>
      <right style="medium">
        <color indexed="60"/>
      </right>
      <top/>
      <bottom/>
      <diagonal/>
    </border>
    <border>
      <left/>
      <right/>
      <top style="medium">
        <color indexed="60"/>
      </top>
      <bottom style="medium">
        <color indexed="60"/>
      </bottom>
      <diagonal/>
    </border>
    <border>
      <left style="medium">
        <color indexed="60"/>
      </left>
      <right style="medium">
        <color indexed="60"/>
      </right>
      <top style="medium">
        <color indexed="60"/>
      </top>
      <bottom/>
      <diagonal/>
    </border>
    <border>
      <left/>
      <right style="medium">
        <color indexed="60"/>
      </right>
      <top/>
      <bottom style="medium">
        <color indexed="60"/>
      </bottom>
      <diagonal/>
    </border>
    <border>
      <left style="medium">
        <color indexed="9"/>
      </left>
      <right/>
      <top style="medium">
        <color indexed="60"/>
      </top>
      <bottom style="medium">
        <color indexed="60"/>
      </bottom>
      <diagonal/>
    </border>
    <border>
      <left style="medium">
        <color indexed="9"/>
      </left>
      <right style="medium">
        <color indexed="9"/>
      </right>
      <top style="medium">
        <color indexed="60"/>
      </top>
      <bottom style="medium">
        <color indexed="60"/>
      </bottom>
      <diagonal/>
    </border>
    <border>
      <left style="medium">
        <color indexed="60"/>
      </left>
      <right style="medium">
        <color indexed="60"/>
      </right>
      <top style="medium">
        <color indexed="60"/>
      </top>
      <bottom style="medium">
        <color indexed="60"/>
      </bottom>
      <diagonal/>
    </border>
    <border>
      <left style="medium">
        <color indexed="9"/>
      </left>
      <right style="medium">
        <color indexed="9"/>
      </right>
      <top/>
      <bottom style="medium">
        <color indexed="64"/>
      </bottom>
      <diagonal/>
    </border>
    <border>
      <left style="medium">
        <color indexed="60"/>
      </left>
      <right/>
      <top style="medium">
        <color indexed="60"/>
      </top>
      <bottom style="medium">
        <color indexed="9"/>
      </bottom>
      <diagonal/>
    </border>
    <border>
      <left/>
      <right style="medium">
        <color indexed="9"/>
      </right>
      <top style="medium">
        <color indexed="60"/>
      </top>
      <bottom style="medium">
        <color indexed="9"/>
      </bottom>
      <diagonal/>
    </border>
    <border>
      <left/>
      <right style="medium">
        <color indexed="60"/>
      </right>
      <top style="medium">
        <color indexed="60"/>
      </top>
      <bottom/>
      <diagonal/>
    </border>
    <border>
      <left style="medium">
        <color indexed="9"/>
      </left>
      <right style="medium">
        <color indexed="60"/>
      </right>
      <top/>
      <bottom style="medium">
        <color indexed="64"/>
      </bottom>
      <diagonal/>
    </border>
    <border>
      <left style="medium">
        <color indexed="60"/>
      </left>
      <right/>
      <top style="medium">
        <color indexed="60"/>
      </top>
      <bottom style="medium">
        <color indexed="60"/>
      </bottom>
      <diagonal/>
    </border>
    <border>
      <left style="medium">
        <color indexed="60"/>
      </left>
      <right/>
      <top/>
      <bottom style="medium">
        <color indexed="60"/>
      </bottom>
      <diagonal/>
    </border>
    <border>
      <left style="medium">
        <color indexed="60"/>
      </left>
      <right/>
      <top style="medium">
        <color indexed="9"/>
      </top>
      <bottom style="medium">
        <color indexed="9"/>
      </bottom>
      <diagonal/>
    </border>
    <border>
      <left style="medium">
        <color indexed="60"/>
      </left>
      <right/>
      <top/>
      <bottom/>
      <diagonal/>
    </border>
    <border>
      <left style="medium">
        <color indexed="60"/>
      </left>
      <right style="medium">
        <color indexed="9"/>
      </right>
      <top style="medium">
        <color indexed="60"/>
      </top>
      <bottom/>
      <diagonal/>
    </border>
    <border>
      <left style="medium">
        <color indexed="60"/>
      </left>
      <right/>
      <top style="medium">
        <color indexed="60"/>
      </top>
      <bottom/>
      <diagonal/>
    </border>
    <border>
      <left style="medium">
        <color indexed="9"/>
      </left>
      <right style="medium">
        <color indexed="60"/>
      </right>
      <top style="medium">
        <color indexed="60"/>
      </top>
      <bottom/>
      <diagonal/>
    </border>
    <border>
      <left/>
      <right style="medium">
        <color indexed="9"/>
      </right>
      <top style="medium">
        <color indexed="9"/>
      </top>
      <bottom style="medium">
        <color indexed="9"/>
      </bottom>
      <diagonal/>
    </border>
    <border>
      <left/>
      <right style="medium">
        <color indexed="9"/>
      </right>
      <top/>
      <bottom style="medium">
        <color indexed="60"/>
      </bottom>
      <diagonal/>
    </border>
    <border>
      <left style="medium">
        <color indexed="46"/>
      </left>
      <right/>
      <top style="medium">
        <color indexed="60"/>
      </top>
      <bottom style="medium">
        <color indexed="60"/>
      </bottom>
      <diagonal/>
    </border>
    <border>
      <left style="medium">
        <color indexed="46"/>
      </left>
      <right style="medium">
        <color indexed="46"/>
      </right>
      <top style="medium">
        <color indexed="60"/>
      </top>
      <bottom style="medium">
        <color indexed="60"/>
      </bottom>
      <diagonal/>
    </border>
    <border>
      <left style="medium">
        <color indexed="46"/>
      </left>
      <right style="medium">
        <color indexed="60"/>
      </right>
      <top style="medium">
        <color indexed="60"/>
      </top>
      <bottom style="medium">
        <color indexed="60"/>
      </bottom>
      <diagonal/>
    </border>
    <border>
      <left style="medium">
        <color indexed="60"/>
      </left>
      <right style="medium">
        <color indexed="60"/>
      </right>
      <top style="medium">
        <color indexed="46"/>
      </top>
      <bottom/>
      <diagonal/>
    </border>
    <border>
      <left style="medium">
        <color indexed="60"/>
      </left>
      <right style="medium">
        <color indexed="60"/>
      </right>
      <top style="medium">
        <color indexed="46"/>
      </top>
      <bottom style="medium">
        <color indexed="60"/>
      </bottom>
      <diagonal/>
    </border>
    <border>
      <left style="medium">
        <color indexed="60"/>
      </left>
      <right style="medium">
        <color indexed="60"/>
      </right>
      <top style="medium">
        <color indexed="60"/>
      </top>
      <bottom style="medium">
        <color indexed="46"/>
      </bottom>
      <diagonal/>
    </border>
    <border>
      <left style="medium">
        <color indexed="60"/>
      </left>
      <right style="medium">
        <color indexed="60"/>
      </right>
      <top style="medium">
        <color indexed="46"/>
      </top>
      <bottom style="medium">
        <color indexed="46"/>
      </bottom>
      <diagonal/>
    </border>
    <border>
      <left style="medium">
        <color indexed="60"/>
      </left>
      <right style="medium">
        <color indexed="9"/>
      </right>
      <top style="medium">
        <color indexed="9"/>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2"/>
      </left>
      <right style="medium">
        <color indexed="62"/>
      </right>
      <top style="medium">
        <color indexed="62"/>
      </top>
      <bottom style="medium">
        <color indexed="62"/>
      </bottom>
      <diagonal/>
    </border>
    <border>
      <left style="medium">
        <color indexed="62"/>
      </left>
      <right/>
      <top style="medium">
        <color indexed="62"/>
      </top>
      <bottom style="medium">
        <color indexed="62"/>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90">
    <xf numFmtId="0" fontId="0" fillId="0" borderId="0" xfId="0"/>
    <xf numFmtId="0" fontId="8" fillId="2" borderId="0" xfId="0" applyFont="1" applyFill="1" applyBorder="1" applyProtection="1"/>
    <xf numFmtId="0" fontId="9" fillId="2" borderId="0" xfId="0" applyFont="1" applyFill="1" applyBorder="1" applyProtection="1"/>
    <xf numFmtId="0" fontId="10" fillId="2" borderId="0" xfId="0" applyFont="1" applyFill="1" applyBorder="1" applyProtection="1"/>
    <xf numFmtId="0" fontId="11" fillId="2" borderId="0" xfId="0" applyFont="1" applyFill="1" applyBorder="1" applyProtection="1"/>
    <xf numFmtId="0" fontId="10" fillId="2" borderId="0" xfId="0" quotePrefix="1" applyFont="1" applyFill="1" applyBorder="1" applyProtection="1"/>
    <xf numFmtId="0" fontId="7" fillId="2" borderId="0" xfId="0" applyFont="1" applyFill="1" applyBorder="1" applyProtection="1"/>
    <xf numFmtId="165" fontId="0" fillId="0" borderId="0" xfId="0" applyNumberFormat="1"/>
    <xf numFmtId="166" fontId="0" fillId="0" borderId="0" xfId="0" applyNumberFormat="1"/>
    <xf numFmtId="0" fontId="2" fillId="3" borderId="0" xfId="0" applyFont="1" applyFill="1" applyAlignment="1" applyProtection="1">
      <alignment vertical="center"/>
    </xf>
    <xf numFmtId="0" fontId="0" fillId="3" borderId="0" xfId="0" applyFill="1" applyProtection="1"/>
    <xf numFmtId="0" fontId="0" fillId="4" borderId="0" xfId="0" applyFill="1"/>
    <xf numFmtId="0" fontId="14" fillId="5" borderId="0" xfId="0" applyFont="1" applyFill="1"/>
    <xf numFmtId="0" fontId="0" fillId="0" borderId="0" xfId="0" applyFill="1" applyBorder="1"/>
    <xf numFmtId="0" fontId="0" fillId="0" borderId="0" xfId="0" applyFill="1"/>
    <xf numFmtId="0" fontId="0" fillId="0" borderId="0" xfId="0" applyBorder="1" applyAlignment="1">
      <alignment horizontal="center"/>
    </xf>
    <xf numFmtId="168" fontId="0" fillId="0" borderId="0" xfId="0" applyNumberFormat="1" applyFill="1" applyBorder="1"/>
    <xf numFmtId="167" fontId="0" fillId="0" borderId="0" xfId="0" applyNumberFormat="1" applyFill="1"/>
    <xf numFmtId="44" fontId="1" fillId="0" borderId="0" xfId="4"/>
    <xf numFmtId="0" fontId="14" fillId="0" borderId="1" xfId="0" applyFont="1" applyFill="1" applyBorder="1" applyProtection="1"/>
    <xf numFmtId="0" fontId="14" fillId="0" borderId="2" xfId="0" applyFont="1" applyFill="1" applyBorder="1" applyProtection="1"/>
    <xf numFmtId="0" fontId="4" fillId="6" borderId="3" xfId="0" applyFont="1" applyFill="1" applyBorder="1" applyAlignment="1" applyProtection="1">
      <alignment horizontal="left" vertical="center"/>
    </xf>
    <xf numFmtId="164" fontId="4" fillId="6" borderId="4" xfId="3" applyNumberFormat="1" applyFont="1" applyFill="1" applyBorder="1" applyAlignment="1" applyProtection="1">
      <alignment horizontal="center" vertical="center"/>
    </xf>
    <xf numFmtId="164" fontId="4" fillId="6" borderId="2" xfId="3" applyNumberFormat="1" applyFont="1" applyFill="1" applyBorder="1" applyAlignment="1" applyProtection="1">
      <alignment horizontal="center" vertical="center"/>
    </xf>
    <xf numFmtId="0" fontId="0" fillId="0" borderId="0" xfId="0" applyAlignment="1">
      <alignment vertical="center"/>
    </xf>
    <xf numFmtId="0" fontId="18" fillId="2" borderId="5" xfId="0" applyFont="1" applyFill="1" applyBorder="1" applyAlignment="1" applyProtection="1">
      <alignment vertical="center"/>
    </xf>
    <xf numFmtId="0" fontId="8" fillId="2" borderId="5" xfId="0" applyFont="1" applyFill="1" applyBorder="1" applyAlignment="1" applyProtection="1">
      <alignment vertical="center"/>
    </xf>
    <xf numFmtId="0" fontId="9" fillId="2" borderId="5" xfId="0" applyFont="1" applyFill="1" applyBorder="1" applyAlignment="1" applyProtection="1">
      <alignment vertical="center"/>
    </xf>
    <xf numFmtId="44" fontId="19" fillId="6" borderId="3" xfId="4" applyFont="1" applyFill="1" applyBorder="1" applyAlignment="1" applyProtection="1">
      <alignment horizontal="left" vertical="center"/>
    </xf>
    <xf numFmtId="164" fontId="19" fillId="6" borderId="6" xfId="3" applyNumberFormat="1" applyFont="1" applyFill="1" applyBorder="1" applyAlignment="1" applyProtection="1">
      <alignment horizontal="left" vertical="center"/>
    </xf>
    <xf numFmtId="164" fontId="19" fillId="6" borderId="2" xfId="3" applyNumberFormat="1" applyFont="1" applyFill="1" applyBorder="1" applyAlignment="1" applyProtection="1">
      <alignment horizontal="left" vertical="center"/>
    </xf>
    <xf numFmtId="0" fontId="6" fillId="0" borderId="7" xfId="0" applyFont="1" applyFill="1" applyBorder="1" applyAlignment="1" applyProtection="1">
      <alignment vertical="center"/>
    </xf>
    <xf numFmtId="164" fontId="6" fillId="0" borderId="8" xfId="3" applyNumberFormat="1" applyFont="1" applyBorder="1" applyAlignment="1" applyProtection="1">
      <alignment vertical="center"/>
    </xf>
    <xf numFmtId="164" fontId="6" fillId="0" borderId="9" xfId="3" applyNumberFormat="1" applyFont="1" applyBorder="1" applyAlignment="1" applyProtection="1">
      <alignment vertical="center"/>
    </xf>
    <xf numFmtId="0" fontId="6" fillId="2" borderId="7" xfId="0" applyFont="1" applyFill="1" applyBorder="1" applyAlignment="1" applyProtection="1">
      <alignment vertical="center"/>
    </xf>
    <xf numFmtId="164" fontId="6" fillId="2" borderId="9" xfId="3" applyNumberFormat="1" applyFont="1" applyFill="1" applyBorder="1" applyAlignment="1" applyProtection="1">
      <alignment vertical="center"/>
    </xf>
    <xf numFmtId="0" fontId="6" fillId="2" borderId="10" xfId="0" applyFont="1" applyFill="1" applyBorder="1" applyAlignment="1" applyProtection="1">
      <alignment vertical="center"/>
    </xf>
    <xf numFmtId="164" fontId="6" fillId="0" borderId="8" xfId="3" applyNumberFormat="1" applyFont="1" applyBorder="1" applyAlignment="1" applyProtection="1">
      <alignment horizontal="right" vertical="center"/>
    </xf>
    <xf numFmtId="164" fontId="6" fillId="2" borderId="9" xfId="3" applyNumberFormat="1" applyFont="1" applyFill="1" applyBorder="1" applyAlignment="1" applyProtection="1">
      <alignment horizontal="right" vertical="center"/>
    </xf>
    <xf numFmtId="164" fontId="6" fillId="0" borderId="9" xfId="3" applyNumberFormat="1" applyFont="1" applyBorder="1" applyAlignment="1" applyProtection="1">
      <alignment horizontal="right" vertical="center"/>
    </xf>
    <xf numFmtId="164" fontId="6" fillId="2" borderId="11" xfId="3" applyNumberFormat="1" applyFont="1" applyFill="1" applyBorder="1" applyAlignment="1" applyProtection="1">
      <alignment horizontal="right" vertical="center"/>
    </xf>
    <xf numFmtId="164" fontId="6" fillId="0" borderId="11" xfId="3" applyNumberFormat="1" applyFont="1" applyBorder="1" applyAlignment="1" applyProtection="1">
      <alignment horizontal="right" vertical="center"/>
    </xf>
    <xf numFmtId="0" fontId="8" fillId="0" borderId="0" xfId="0" applyFont="1" applyFill="1" applyBorder="1" applyProtection="1"/>
    <xf numFmtId="0" fontId="8" fillId="0" borderId="0" xfId="0" applyFont="1" applyFill="1" applyBorder="1" applyAlignment="1" applyProtection="1">
      <alignment vertical="center"/>
    </xf>
    <xf numFmtId="0" fontId="10" fillId="2" borderId="0" xfId="0" applyFont="1" applyFill="1" applyBorder="1" applyAlignment="1" applyProtection="1">
      <alignment vertical="center"/>
    </xf>
    <xf numFmtId="0" fontId="20" fillId="2" borderId="0" xfId="0" applyFont="1" applyFill="1" applyBorder="1" applyAlignment="1" applyProtection="1">
      <alignment vertical="center"/>
    </xf>
    <xf numFmtId="0" fontId="21" fillId="2" borderId="0" xfId="0" applyFont="1" applyFill="1" applyBorder="1" applyAlignment="1" applyProtection="1">
      <alignment vertical="center"/>
    </xf>
    <xf numFmtId="44" fontId="19" fillId="6" borderId="12" xfId="4" applyFont="1" applyFill="1" applyBorder="1" applyAlignment="1" applyProtection="1">
      <alignment horizontal="left" vertical="center"/>
    </xf>
    <xf numFmtId="44" fontId="19" fillId="6" borderId="13" xfId="4" applyFont="1" applyFill="1" applyBorder="1" applyAlignment="1" applyProtection="1">
      <alignment horizontal="left" vertical="center"/>
    </xf>
    <xf numFmtId="44" fontId="19" fillId="6" borderId="14" xfId="4" applyFont="1" applyFill="1" applyBorder="1" applyAlignment="1" applyProtection="1">
      <alignment horizontal="left" vertical="center"/>
    </xf>
    <xf numFmtId="44" fontId="19" fillId="6" borderId="15" xfId="4" applyFont="1" applyFill="1" applyBorder="1" applyAlignment="1" applyProtection="1">
      <alignment horizontal="left" vertical="center"/>
    </xf>
    <xf numFmtId="44" fontId="19" fillId="6" borderId="16" xfId="4" applyFont="1" applyFill="1" applyBorder="1" applyAlignment="1" applyProtection="1">
      <alignment horizontal="left" vertical="center"/>
    </xf>
    <xf numFmtId="44" fontId="19" fillId="6" borderId="11" xfId="4" applyFont="1" applyFill="1" applyBorder="1" applyAlignment="1" applyProtection="1">
      <alignment horizontal="left" vertical="center"/>
    </xf>
    <xf numFmtId="41" fontId="19" fillId="6" borderId="13" xfId="1" applyNumberFormat="1" applyFont="1" applyFill="1" applyBorder="1" applyAlignment="1" applyProtection="1">
      <alignment horizontal="left" vertical="center"/>
    </xf>
    <xf numFmtId="41" fontId="19" fillId="6" borderId="14" xfId="1" applyNumberFormat="1" applyFont="1" applyFill="1" applyBorder="1" applyAlignment="1" applyProtection="1">
      <alignment horizontal="left" vertical="center"/>
    </xf>
    <xf numFmtId="41" fontId="19" fillId="6" borderId="16" xfId="1" applyNumberFormat="1" applyFont="1" applyFill="1" applyBorder="1" applyAlignment="1" applyProtection="1">
      <alignment horizontal="left" vertical="center"/>
    </xf>
    <xf numFmtId="41" fontId="19" fillId="6" borderId="11" xfId="1" applyNumberFormat="1" applyFont="1" applyFill="1" applyBorder="1" applyAlignment="1" applyProtection="1">
      <alignment horizontal="left" vertical="center"/>
    </xf>
    <xf numFmtId="0" fontId="16" fillId="0" borderId="1" xfId="0" applyFont="1" applyFill="1" applyBorder="1" applyAlignment="1" applyProtection="1">
      <alignment vertical="center"/>
    </xf>
    <xf numFmtId="0" fontId="16" fillId="0" borderId="2" xfId="0" applyFont="1" applyFill="1" applyBorder="1" applyAlignment="1" applyProtection="1">
      <alignment vertical="center"/>
    </xf>
    <xf numFmtId="0" fontId="23" fillId="7" borderId="2" xfId="0" applyFont="1" applyFill="1" applyBorder="1" applyAlignment="1" applyProtection="1">
      <alignment vertical="center"/>
    </xf>
    <xf numFmtId="0" fontId="22" fillId="7" borderId="2" xfId="0" applyFont="1" applyFill="1" applyBorder="1" applyAlignment="1" applyProtection="1">
      <alignment vertical="center"/>
    </xf>
    <xf numFmtId="0" fontId="22" fillId="7" borderId="1" xfId="0" applyFont="1" applyFill="1" applyBorder="1" applyAlignment="1" applyProtection="1">
      <alignment vertical="center"/>
    </xf>
    <xf numFmtId="0" fontId="4" fillId="6" borderId="6" xfId="0" applyFont="1" applyFill="1" applyBorder="1" applyAlignment="1" applyProtection="1">
      <alignment horizontal="center" vertical="center"/>
    </xf>
    <xf numFmtId="0" fontId="4" fillId="6" borderId="1" xfId="0" applyFont="1" applyFill="1" applyBorder="1" applyAlignment="1" applyProtection="1">
      <alignment horizontal="center" vertical="center"/>
    </xf>
    <xf numFmtId="164" fontId="6" fillId="0" borderId="17" xfId="3" applyNumberFormat="1" applyFont="1" applyBorder="1" applyAlignment="1" applyProtection="1">
      <alignment vertical="center"/>
    </xf>
    <xf numFmtId="164" fontId="6" fillId="0" borderId="0" xfId="3" applyNumberFormat="1" applyFont="1" applyBorder="1" applyAlignment="1" applyProtection="1">
      <alignment vertical="center"/>
    </xf>
    <xf numFmtId="0" fontId="6" fillId="2" borderId="0" xfId="0" applyFont="1" applyFill="1" applyBorder="1" applyAlignment="1" applyProtection="1">
      <alignment vertical="center"/>
    </xf>
    <xf numFmtId="164" fontId="6" fillId="2" borderId="7" xfId="3" applyNumberFormat="1" applyFont="1" applyFill="1" applyBorder="1" applyAlignment="1" applyProtection="1">
      <alignment vertical="center"/>
    </xf>
    <xf numFmtId="164" fontId="6" fillId="2" borderId="0" xfId="3" applyNumberFormat="1" applyFont="1" applyFill="1" applyBorder="1" applyAlignment="1" applyProtection="1">
      <alignment vertical="center"/>
    </xf>
    <xf numFmtId="164" fontId="6" fillId="0" borderId="7" xfId="3" applyNumberFormat="1" applyFont="1" applyBorder="1" applyAlignment="1" applyProtection="1">
      <alignment vertical="center"/>
    </xf>
    <xf numFmtId="0" fontId="24" fillId="0" borderId="7" xfId="0" applyFont="1" applyFill="1" applyBorder="1" applyAlignment="1" applyProtection="1">
      <alignment vertical="center"/>
    </xf>
    <xf numFmtId="0" fontId="24" fillId="2" borderId="7" xfId="0" applyFont="1" applyFill="1" applyBorder="1" applyAlignment="1" applyProtection="1">
      <alignment vertical="center"/>
    </xf>
    <xf numFmtId="0" fontId="24" fillId="2" borderId="10" xfId="0" applyFont="1" applyFill="1" applyBorder="1" applyAlignment="1" applyProtection="1">
      <alignment vertical="center"/>
    </xf>
    <xf numFmtId="0" fontId="24" fillId="0" borderId="0" xfId="0" applyFont="1" applyFill="1" applyBorder="1" applyAlignment="1" applyProtection="1">
      <alignment vertical="center"/>
    </xf>
    <xf numFmtId="0" fontId="24" fillId="2" borderId="0" xfId="0" applyFont="1" applyFill="1" applyBorder="1" applyAlignment="1" applyProtection="1">
      <alignment vertical="center"/>
    </xf>
    <xf numFmtId="0" fontId="25" fillId="2" borderId="0" xfId="0" applyFont="1" applyFill="1" applyBorder="1" applyAlignment="1" applyProtection="1">
      <alignment vertical="center"/>
    </xf>
    <xf numFmtId="0" fontId="25" fillId="2" borderId="5" xfId="0" applyFont="1" applyFill="1" applyBorder="1" applyAlignment="1" applyProtection="1">
      <alignment vertical="center"/>
    </xf>
    <xf numFmtId="0" fontId="27" fillId="2" borderId="0" xfId="0" applyFont="1" applyFill="1" applyBorder="1" applyAlignment="1" applyProtection="1">
      <alignment vertical="center"/>
    </xf>
    <xf numFmtId="0" fontId="6" fillId="0" borderId="18" xfId="0" applyFont="1" applyFill="1" applyBorder="1" applyAlignment="1" applyProtection="1">
      <alignment vertical="center"/>
    </xf>
    <xf numFmtId="165" fontId="6" fillId="0" borderId="0" xfId="2" applyNumberFormat="1" applyFont="1" applyBorder="1" applyAlignment="1" applyProtection="1">
      <alignment vertical="center"/>
    </xf>
    <xf numFmtId="165" fontId="6" fillId="0" borderId="7" xfId="2" applyNumberFormat="1" applyFont="1" applyBorder="1" applyAlignment="1" applyProtection="1">
      <alignment vertical="center"/>
    </xf>
    <xf numFmtId="165" fontId="6" fillId="2" borderId="0" xfId="2" applyNumberFormat="1" applyFont="1" applyFill="1" applyBorder="1" applyAlignment="1" applyProtection="1">
      <alignment horizontal="right" vertical="center"/>
    </xf>
    <xf numFmtId="165" fontId="6" fillId="2" borderId="7" xfId="2" applyNumberFormat="1" applyFont="1" applyFill="1" applyBorder="1" applyAlignment="1" applyProtection="1">
      <alignment horizontal="right" vertical="center"/>
    </xf>
    <xf numFmtId="165" fontId="6" fillId="2" borderId="0" xfId="2" applyNumberFormat="1" applyFont="1" applyFill="1" applyBorder="1" applyAlignment="1" applyProtection="1">
      <alignment vertical="center"/>
    </xf>
    <xf numFmtId="165" fontId="6" fillId="2" borderId="7" xfId="2" applyNumberFormat="1" applyFont="1" applyFill="1" applyBorder="1" applyAlignment="1" applyProtection="1">
      <alignment vertical="center"/>
    </xf>
    <xf numFmtId="0" fontId="0" fillId="0" borderId="0" xfId="0" applyFill="1" applyBorder="1" applyAlignment="1">
      <alignment vertical="center"/>
    </xf>
    <xf numFmtId="165" fontId="6" fillId="2" borderId="5" xfId="2" applyNumberFormat="1" applyFont="1" applyFill="1" applyBorder="1" applyAlignment="1" applyProtection="1">
      <alignment vertical="center"/>
    </xf>
    <xf numFmtId="165" fontId="6" fillId="2" borderId="10" xfId="2" applyNumberFormat="1" applyFont="1" applyFill="1" applyBorder="1" applyAlignment="1" applyProtection="1">
      <alignment vertical="center"/>
    </xf>
    <xf numFmtId="0" fontId="5" fillId="0" borderId="0" xfId="0" applyFont="1" applyFill="1" applyBorder="1" applyAlignment="1">
      <alignment vertical="center"/>
    </xf>
    <xf numFmtId="0" fontId="4" fillId="6" borderId="2"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9" fillId="0" borderId="0" xfId="0" applyFont="1" applyFill="1" applyBorder="1" applyAlignment="1" applyProtection="1">
      <alignment vertical="center"/>
    </xf>
    <xf numFmtId="0" fontId="0" fillId="0" borderId="0" xfId="0" applyFill="1" applyAlignment="1">
      <alignment vertical="center"/>
    </xf>
    <xf numFmtId="0" fontId="6" fillId="0" borderId="18" xfId="0" applyFont="1" applyFill="1" applyBorder="1" applyProtection="1"/>
    <xf numFmtId="0" fontId="0" fillId="0" borderId="0" xfId="0" applyBorder="1"/>
    <xf numFmtId="0" fontId="0" fillId="0" borderId="0" xfId="0" applyBorder="1" applyAlignment="1">
      <alignment vertical="center"/>
    </xf>
    <xf numFmtId="164" fontId="0" fillId="0" borderId="0" xfId="0" applyNumberFormat="1" applyBorder="1" applyAlignment="1">
      <alignment vertical="center"/>
    </xf>
    <xf numFmtId="164" fontId="6" fillId="0" borderId="0" xfId="3" applyNumberFormat="1" applyFont="1" applyFill="1" applyBorder="1" applyAlignment="1" applyProtection="1">
      <alignment vertical="center"/>
    </xf>
    <xf numFmtId="0" fontId="3" fillId="0" borderId="0" xfId="0" applyFont="1"/>
    <xf numFmtId="0" fontId="2" fillId="0" borderId="0" xfId="0" applyFont="1" applyFill="1" applyAlignment="1" applyProtection="1">
      <alignment vertical="center"/>
    </xf>
    <xf numFmtId="0" fontId="12" fillId="3" borderId="0" xfId="0" applyFont="1" applyFill="1" applyProtection="1"/>
    <xf numFmtId="0" fontId="29" fillId="3" borderId="0" xfId="0" applyFont="1" applyFill="1" applyBorder="1" applyAlignment="1" applyProtection="1">
      <alignment vertical="center"/>
    </xf>
    <xf numFmtId="0" fontId="29" fillId="3" borderId="0" xfId="0" applyFont="1" applyFill="1" applyAlignment="1" applyProtection="1">
      <alignment vertical="center"/>
    </xf>
    <xf numFmtId="0" fontId="8" fillId="0" borderId="18" xfId="0" applyFont="1" applyFill="1" applyBorder="1" applyProtection="1"/>
    <xf numFmtId="165" fontId="28" fillId="0" borderId="19" xfId="2" applyNumberFormat="1" applyFont="1" applyBorder="1" applyProtection="1"/>
    <xf numFmtId="165" fontId="28" fillId="2" borderId="19" xfId="2" applyNumberFormat="1" applyFont="1" applyFill="1" applyBorder="1" applyProtection="1"/>
    <xf numFmtId="0" fontId="30" fillId="6" borderId="20" xfId="0" applyFont="1" applyFill="1" applyBorder="1" applyAlignment="1">
      <alignment horizontal="center" vertical="center"/>
    </xf>
    <xf numFmtId="0" fontId="30" fillId="6" borderId="21" xfId="0" applyFont="1" applyFill="1" applyBorder="1" applyAlignment="1">
      <alignment horizontal="center" vertical="center"/>
    </xf>
    <xf numFmtId="0" fontId="30" fillId="6" borderId="22" xfId="0" applyFont="1" applyFill="1" applyBorder="1"/>
    <xf numFmtId="165" fontId="28" fillId="8" borderId="19" xfId="2" applyNumberFormat="1" applyFont="1" applyFill="1" applyBorder="1" applyProtection="1"/>
    <xf numFmtId="165" fontId="24" fillId="8" borderId="19" xfId="2" applyNumberFormat="1" applyFont="1" applyFill="1" applyBorder="1" applyProtection="1"/>
    <xf numFmtId="164" fontId="24" fillId="8" borderId="19" xfId="3" applyNumberFormat="1" applyFont="1" applyFill="1" applyBorder="1" applyProtection="1"/>
    <xf numFmtId="165" fontId="24" fillId="2" borderId="19" xfId="2" applyNumberFormat="1" applyFont="1" applyFill="1" applyBorder="1" applyProtection="1"/>
    <xf numFmtId="164" fontId="24" fillId="2" borderId="19" xfId="3" applyNumberFormat="1" applyFont="1" applyFill="1" applyBorder="1" applyProtection="1"/>
    <xf numFmtId="165" fontId="24" fillId="0" borderId="23" xfId="2" applyNumberFormat="1" applyFont="1" applyBorder="1" applyProtection="1"/>
    <xf numFmtId="164" fontId="24" fillId="2" borderId="23" xfId="3" applyNumberFormat="1" applyFont="1" applyFill="1" applyBorder="1" applyProtection="1"/>
    <xf numFmtId="165" fontId="28" fillId="2" borderId="23" xfId="2" applyNumberFormat="1" applyFont="1" applyFill="1" applyBorder="1" applyProtection="1"/>
    <xf numFmtId="164" fontId="28" fillId="0" borderId="0" xfId="3" applyNumberFormat="1" applyFont="1" applyFill="1" applyBorder="1" applyProtection="1"/>
    <xf numFmtId="44" fontId="28" fillId="0" borderId="0" xfId="1" applyFont="1" applyBorder="1" applyProtection="1"/>
    <xf numFmtId="44" fontId="28" fillId="2" borderId="0" xfId="1" applyFont="1" applyFill="1" applyBorder="1" applyProtection="1"/>
    <xf numFmtId="44" fontId="28" fillId="2" borderId="24" xfId="1" applyFont="1" applyFill="1" applyBorder="1" applyProtection="1"/>
    <xf numFmtId="44" fontId="28" fillId="0" borderId="19" xfId="1" applyFont="1" applyBorder="1" applyProtection="1"/>
    <xf numFmtId="44" fontId="28" fillId="2" borderId="19" xfId="1" applyFont="1" applyFill="1" applyBorder="1" applyProtection="1"/>
    <xf numFmtId="44" fontId="28" fillId="2" borderId="23" xfId="1" applyFont="1" applyFill="1" applyBorder="1" applyProtection="1"/>
    <xf numFmtId="164" fontId="0" fillId="0" borderId="0" xfId="0" applyNumberFormat="1" applyFill="1"/>
    <xf numFmtId="0" fontId="11" fillId="2" borderId="0" xfId="0" applyFont="1" applyFill="1" applyBorder="1" applyAlignment="1" applyProtection="1">
      <alignment vertical="top"/>
    </xf>
    <xf numFmtId="0" fontId="11" fillId="0" borderId="0" xfId="0" applyFont="1" applyFill="1" applyBorder="1" applyProtection="1"/>
    <xf numFmtId="0" fontId="7" fillId="0" borderId="0" xfId="0" applyFont="1" applyFill="1" applyBorder="1" applyProtection="1"/>
    <xf numFmtId="0" fontId="9" fillId="0" borderId="0" xfId="0" applyFont="1" applyFill="1" applyBorder="1" applyProtection="1"/>
    <xf numFmtId="0" fontId="6" fillId="0" borderId="25" xfId="0" applyFont="1" applyFill="1" applyBorder="1" applyProtection="1"/>
    <xf numFmtId="0" fontId="8" fillId="0" borderId="25" xfId="0" applyFont="1" applyFill="1" applyBorder="1" applyProtection="1"/>
    <xf numFmtId="0" fontId="8" fillId="0" borderId="26" xfId="0" applyFont="1" applyFill="1" applyBorder="1" applyProtection="1"/>
    <xf numFmtId="0" fontId="0" fillId="0" borderId="26" xfId="0" applyFill="1" applyBorder="1"/>
    <xf numFmtId="0" fontId="0" fillId="4" borderId="24" xfId="0" applyFill="1" applyBorder="1"/>
    <xf numFmtId="0" fontId="2" fillId="3" borderId="24" xfId="0" applyFont="1" applyFill="1" applyBorder="1" applyAlignment="1" applyProtection="1">
      <alignment vertical="center"/>
    </xf>
    <xf numFmtId="0" fontId="0" fillId="3" borderId="24" xfId="0" applyFill="1" applyBorder="1" applyProtection="1"/>
    <xf numFmtId="0" fontId="30" fillId="6" borderId="27" xfId="0" applyFont="1" applyFill="1" applyBorder="1" applyAlignment="1" applyProtection="1">
      <alignment horizontal="center"/>
    </xf>
    <xf numFmtId="0" fontId="30" fillId="6" borderId="20" xfId="0" applyFont="1" applyFill="1" applyBorder="1" applyAlignment="1" applyProtection="1">
      <alignment horizontal="center"/>
    </xf>
    <xf numFmtId="165" fontId="24" fillId="0" borderId="28" xfId="2" applyNumberFormat="1" applyFont="1" applyFill="1" applyBorder="1" applyProtection="1"/>
    <xf numFmtId="165" fontId="24" fillId="0" borderId="19" xfId="2" applyNumberFormat="1" applyFont="1" applyFill="1" applyBorder="1" applyProtection="1"/>
    <xf numFmtId="165" fontId="24" fillId="8" borderId="23" xfId="2" applyNumberFormat="1" applyFont="1" applyFill="1" applyBorder="1" applyProtection="1"/>
    <xf numFmtId="165" fontId="28" fillId="0" borderId="28" xfId="2" applyNumberFormat="1" applyFont="1" applyFill="1" applyBorder="1" applyProtection="1"/>
    <xf numFmtId="165" fontId="28" fillId="0" borderId="19" xfId="2" applyNumberFormat="1" applyFont="1" applyFill="1" applyBorder="1" applyProtection="1"/>
    <xf numFmtId="165" fontId="28" fillId="8" borderId="23" xfId="2" applyNumberFormat="1" applyFont="1" applyFill="1" applyBorder="1" applyProtection="1"/>
    <xf numFmtId="44" fontId="28" fillId="0" borderId="28" xfId="4" applyFont="1" applyFill="1" applyBorder="1" applyProtection="1"/>
    <xf numFmtId="44" fontId="28" fillId="8" borderId="19" xfId="4" applyFont="1" applyFill="1" applyBorder="1" applyProtection="1"/>
    <xf numFmtId="44" fontId="28" fillId="0" borderId="19" xfId="4" applyFont="1" applyFill="1" applyBorder="1" applyProtection="1"/>
    <xf numFmtId="44" fontId="28" fillId="8" borderId="23" xfId="4" applyFont="1" applyFill="1" applyBorder="1" applyProtection="1"/>
    <xf numFmtId="44" fontId="28" fillId="0" borderId="26" xfId="4" applyFont="1" applyFill="1" applyBorder="1" applyProtection="1"/>
    <xf numFmtId="44" fontId="28" fillId="8" borderId="26" xfId="4" applyFont="1" applyFill="1" applyBorder="1" applyProtection="1"/>
    <xf numFmtId="44" fontId="28" fillId="8" borderId="29" xfId="4" applyFont="1" applyFill="1" applyBorder="1" applyProtection="1"/>
    <xf numFmtId="0" fontId="30" fillId="6" borderId="22" xfId="0" applyFont="1" applyFill="1" applyBorder="1" applyAlignment="1" applyProtection="1">
      <alignment horizontal="center"/>
    </xf>
    <xf numFmtId="0" fontId="30" fillId="6" borderId="30" xfId="0" applyFont="1" applyFill="1" applyBorder="1" applyAlignment="1" applyProtection="1">
      <alignment horizontal="center"/>
    </xf>
    <xf numFmtId="0" fontId="30" fillId="6" borderId="31" xfId="0" applyFont="1" applyFill="1" applyBorder="1" applyAlignment="1" applyProtection="1">
      <alignment horizontal="center"/>
    </xf>
    <xf numFmtId="0" fontId="32" fillId="2" borderId="0" xfId="0" applyFont="1" applyFill="1" applyAlignment="1"/>
    <xf numFmtId="165" fontId="24" fillId="5" borderId="19" xfId="2" applyNumberFormat="1" applyFont="1" applyFill="1" applyBorder="1" applyProtection="1"/>
    <xf numFmtId="165" fontId="28" fillId="5" borderId="19" xfId="2" applyNumberFormat="1" applyFont="1" applyFill="1" applyBorder="1" applyProtection="1"/>
    <xf numFmtId="165" fontId="30" fillId="6" borderId="19" xfId="2" applyNumberFormat="1" applyFont="1" applyFill="1" applyBorder="1" applyProtection="1"/>
    <xf numFmtId="0" fontId="31" fillId="2" borderId="0" xfId="0" applyFont="1" applyFill="1" applyAlignment="1"/>
    <xf numFmtId="0" fontId="0" fillId="2" borderId="0" xfId="0" applyFill="1"/>
    <xf numFmtId="0" fontId="11" fillId="5" borderId="0" xfId="0" applyFont="1" applyFill="1" applyBorder="1" applyProtection="1"/>
    <xf numFmtId="0" fontId="7" fillId="5" borderId="0" xfId="0" applyFont="1" applyFill="1" applyBorder="1" applyProtection="1"/>
    <xf numFmtId="0" fontId="8" fillId="5" borderId="0" xfId="0" applyFont="1" applyFill="1" applyBorder="1" applyProtection="1"/>
    <xf numFmtId="0" fontId="9" fillId="5" borderId="0" xfId="0" applyFont="1" applyFill="1" applyBorder="1" applyProtection="1"/>
    <xf numFmtId="0" fontId="16" fillId="3" borderId="0" xfId="0" applyFont="1" applyFill="1" applyBorder="1" applyAlignment="1" applyProtection="1">
      <alignment vertical="center"/>
    </xf>
    <xf numFmtId="0" fontId="12" fillId="3" borderId="0" xfId="0" applyFont="1" applyFill="1" applyBorder="1" applyProtection="1"/>
    <xf numFmtId="0" fontId="4" fillId="6" borderId="27" xfId="0" applyFont="1" applyFill="1" applyBorder="1" applyAlignment="1" applyProtection="1">
      <alignment horizontal="center"/>
    </xf>
    <xf numFmtId="165" fontId="30" fillId="6" borderId="32" xfId="2" applyNumberFormat="1" applyFont="1" applyFill="1" applyBorder="1" applyProtection="1"/>
    <xf numFmtId="0" fontId="4" fillId="6" borderId="32" xfId="0" applyFont="1" applyFill="1" applyBorder="1" applyAlignment="1" applyProtection="1">
      <alignment horizontal="center"/>
    </xf>
    <xf numFmtId="44" fontId="6" fillId="8" borderId="19" xfId="4" applyFont="1" applyFill="1" applyBorder="1" applyProtection="1"/>
    <xf numFmtId="165" fontId="30" fillId="6" borderId="28" xfId="2" applyNumberFormat="1" applyFont="1" applyFill="1" applyBorder="1" applyAlignment="1" applyProtection="1">
      <alignment horizontal="center"/>
    </xf>
    <xf numFmtId="44" fontId="6" fillId="8" borderId="0" xfId="4" applyFont="1" applyFill="1" applyBorder="1" applyProtection="1"/>
    <xf numFmtId="44" fontId="6" fillId="8" borderId="29" xfId="4" applyFont="1" applyFill="1" applyBorder="1" applyProtection="1"/>
    <xf numFmtId="165" fontId="6" fillId="5" borderId="0" xfId="2" applyNumberFormat="1" applyFont="1" applyFill="1" applyBorder="1" applyProtection="1"/>
    <xf numFmtId="44" fontId="6" fillId="5" borderId="19" xfId="4" applyFont="1" applyFill="1" applyBorder="1" applyProtection="1"/>
    <xf numFmtId="44" fontId="6" fillId="5" borderId="0" xfId="4" applyFont="1" applyFill="1" applyBorder="1" applyProtection="1"/>
    <xf numFmtId="43" fontId="3" fillId="5" borderId="19" xfId="3" applyFont="1" applyFill="1" applyBorder="1"/>
    <xf numFmtId="165" fontId="6" fillId="8" borderId="0" xfId="2" applyNumberFormat="1" applyFont="1" applyFill="1" applyBorder="1" applyProtection="1"/>
    <xf numFmtId="43" fontId="3" fillId="8" borderId="19" xfId="3" applyFont="1" applyFill="1" applyBorder="1"/>
    <xf numFmtId="165" fontId="6" fillId="8" borderId="23" xfId="2" applyNumberFormat="1" applyFont="1" applyFill="1" applyBorder="1" applyProtection="1"/>
    <xf numFmtId="44" fontId="6" fillId="8" borderId="23" xfId="4" applyFont="1" applyFill="1" applyBorder="1" applyProtection="1"/>
    <xf numFmtId="44" fontId="6" fillId="8" borderId="24" xfId="4" applyFont="1" applyFill="1" applyBorder="1" applyProtection="1"/>
    <xf numFmtId="43" fontId="3" fillId="8" borderId="23" xfId="3" applyFont="1" applyFill="1" applyBorder="1"/>
    <xf numFmtId="43" fontId="37" fillId="5" borderId="28" xfId="3" applyFont="1" applyFill="1" applyBorder="1"/>
    <xf numFmtId="0" fontId="6" fillId="0" borderId="0" xfId="0" applyFont="1" applyFill="1" applyBorder="1" applyProtection="1"/>
    <xf numFmtId="0" fontId="5" fillId="0" borderId="0" xfId="0" applyFont="1" applyFill="1" applyBorder="1"/>
    <xf numFmtId="0" fontId="4" fillId="6" borderId="33" xfId="0" applyFont="1" applyFill="1" applyBorder="1" applyAlignment="1">
      <alignment horizontal="center" vertical="center"/>
    </xf>
    <xf numFmtId="0" fontId="4" fillId="6" borderId="34" xfId="0" applyFont="1" applyFill="1" applyBorder="1" applyAlignment="1">
      <alignment horizontal="centerContinuous" vertical="center"/>
    </xf>
    <xf numFmtId="0" fontId="36" fillId="6" borderId="35" xfId="0" applyFont="1" applyFill="1" applyBorder="1" applyAlignment="1">
      <alignment horizontal="centerContinuous" vertical="center"/>
    </xf>
    <xf numFmtId="0" fontId="4" fillId="6" borderId="36" xfId="0" applyFont="1" applyFill="1" applyBorder="1" applyAlignment="1">
      <alignment horizontal="center" vertical="center"/>
    </xf>
    <xf numFmtId="0" fontId="4" fillId="6" borderId="37" xfId="0" applyFont="1" applyFill="1" applyBorder="1" applyAlignment="1">
      <alignment horizontal="centerContinuous" vertical="center"/>
    </xf>
    <xf numFmtId="0" fontId="13" fillId="0" borderId="0" xfId="0" applyFont="1"/>
    <xf numFmtId="0" fontId="39" fillId="0" borderId="0" xfId="0" applyFont="1" applyFill="1"/>
    <xf numFmtId="0" fontId="40" fillId="0" borderId="0" xfId="0" applyFont="1" applyFill="1" applyBorder="1" applyProtection="1"/>
    <xf numFmtId="0" fontId="3" fillId="0" borderId="0" xfId="0" applyFont="1" applyFill="1" applyBorder="1"/>
    <xf numFmtId="0" fontId="3" fillId="0" borderId="0" xfId="0" applyFont="1" applyFill="1"/>
    <xf numFmtId="170" fontId="6" fillId="0" borderId="19" xfId="2" applyNumberFormat="1" applyFont="1" applyBorder="1" applyProtection="1"/>
    <xf numFmtId="165" fontId="6" fillId="0" borderId="19" xfId="2" applyNumberFormat="1" applyFont="1" applyBorder="1" applyProtection="1"/>
    <xf numFmtId="165" fontId="6" fillId="2" borderId="19" xfId="2" applyNumberFormat="1" applyFont="1" applyFill="1" applyBorder="1" applyProtection="1"/>
    <xf numFmtId="0" fontId="2" fillId="0" borderId="24" xfId="0" applyFont="1" applyFill="1" applyBorder="1" applyAlignment="1" applyProtection="1">
      <alignment vertical="center"/>
    </xf>
    <xf numFmtId="0" fontId="4" fillId="6" borderId="32" xfId="0" applyFont="1" applyFill="1" applyBorder="1" applyAlignment="1">
      <alignment horizontal="centerContinuous" vertical="center"/>
    </xf>
    <xf numFmtId="0" fontId="36" fillId="6" borderId="32" xfId="0" applyFont="1" applyFill="1" applyBorder="1" applyAlignment="1">
      <alignment horizontal="centerContinuous" vertical="center"/>
    </xf>
    <xf numFmtId="170" fontId="6" fillId="2" borderId="19" xfId="2" applyNumberFormat="1" applyFont="1" applyFill="1" applyBorder="1" applyProtection="1"/>
    <xf numFmtId="170" fontId="6" fillId="0" borderId="23" xfId="2" applyNumberFormat="1" applyFont="1" applyBorder="1" applyProtection="1"/>
    <xf numFmtId="165" fontId="6" fillId="0" borderId="23" xfId="2" applyNumberFormat="1" applyFont="1" applyBorder="1" applyProtection="1"/>
    <xf numFmtId="0" fontId="4" fillId="6" borderId="23" xfId="0" applyFont="1" applyFill="1" applyBorder="1" applyAlignment="1">
      <alignment horizontal="centerContinuous" vertical="center"/>
    </xf>
    <xf numFmtId="0" fontId="3" fillId="0" borderId="0" xfId="0" applyFont="1" applyFill="1" applyBorder="1" applyAlignment="1">
      <alignment vertical="center"/>
    </xf>
    <xf numFmtId="0" fontId="2" fillId="0" borderId="0" xfId="0" applyFont="1" applyFill="1" applyBorder="1" applyAlignment="1" applyProtection="1">
      <alignment vertical="center"/>
    </xf>
    <xf numFmtId="170" fontId="6" fillId="2" borderId="23" xfId="2" applyNumberFormat="1" applyFont="1" applyFill="1" applyBorder="1" applyProtection="1"/>
    <xf numFmtId="165" fontId="6" fillId="2" borderId="23" xfId="2" applyNumberFormat="1" applyFont="1" applyFill="1" applyBorder="1" applyProtection="1"/>
    <xf numFmtId="0" fontId="3" fillId="0" borderId="27" xfId="0" applyFont="1" applyFill="1" applyBorder="1"/>
    <xf numFmtId="0" fontId="3" fillId="0" borderId="24" xfId="0" applyFont="1" applyFill="1" applyBorder="1"/>
    <xf numFmtId="44" fontId="0" fillId="2" borderId="38" xfId="4" quotePrefix="1" applyFont="1" applyFill="1" applyBorder="1" applyAlignment="1">
      <alignment horizontal="left"/>
    </xf>
    <xf numFmtId="44" fontId="0" fillId="2" borderId="20" xfId="4" applyFont="1" applyFill="1" applyBorder="1"/>
    <xf numFmtId="0" fontId="0" fillId="2" borderId="20" xfId="0" applyFill="1" applyBorder="1"/>
    <xf numFmtId="0" fontId="0" fillId="0" borderId="39" xfId="0" quotePrefix="1" applyFill="1" applyBorder="1"/>
    <xf numFmtId="0" fontId="0" fillId="0" borderId="29" xfId="0" applyFill="1" applyBorder="1"/>
    <xf numFmtId="44" fontId="0" fillId="0" borderId="29" xfId="4" applyFont="1" applyFill="1" applyBorder="1"/>
    <xf numFmtId="0" fontId="0" fillId="0" borderId="26" xfId="0" applyBorder="1" applyAlignment="1">
      <alignment vertical="center"/>
    </xf>
    <xf numFmtId="0" fontId="12" fillId="0" borderId="0" xfId="0" applyFont="1" applyFill="1" applyBorder="1"/>
    <xf numFmtId="0" fontId="12" fillId="0" borderId="0" xfId="0" applyFont="1" applyBorder="1"/>
    <xf numFmtId="0" fontId="12" fillId="0" borderId="0" xfId="0" applyFont="1"/>
    <xf numFmtId="0" fontId="12" fillId="4" borderId="0" xfId="0" applyFont="1" applyFill="1" applyProtection="1"/>
    <xf numFmtId="0" fontId="14" fillId="0" borderId="0" xfId="0" applyFont="1" applyFill="1" applyBorder="1" applyAlignment="1" applyProtection="1">
      <alignment vertical="center"/>
    </xf>
    <xf numFmtId="0" fontId="13" fillId="3" borderId="0" xfId="0" applyFont="1" applyFill="1" applyAlignment="1" applyProtection="1">
      <alignment vertical="center"/>
    </xf>
    <xf numFmtId="0" fontId="30" fillId="6" borderId="32" xfId="0" applyFont="1" applyFill="1" applyBorder="1" applyAlignment="1">
      <alignment horizontal="left" vertical="center"/>
    </xf>
    <xf numFmtId="0" fontId="30" fillId="6" borderId="32" xfId="0" applyFont="1" applyFill="1" applyBorder="1" applyAlignment="1">
      <alignment horizontal="center" vertical="center"/>
    </xf>
    <xf numFmtId="164" fontId="24" fillId="0" borderId="19" xfId="3" applyNumberFormat="1" applyFont="1" applyFill="1" applyBorder="1" applyProtection="1"/>
    <xf numFmtId="164" fontId="28" fillId="0" borderId="19" xfId="3" applyNumberFormat="1" applyFont="1" applyFill="1" applyBorder="1" applyProtection="1"/>
    <xf numFmtId="164" fontId="24" fillId="0" borderId="32" xfId="3" applyNumberFormat="1" applyFont="1" applyFill="1" applyBorder="1" applyProtection="1"/>
    <xf numFmtId="164" fontId="28" fillId="0" borderId="32" xfId="3" applyNumberFormat="1" applyFont="1" applyFill="1" applyBorder="1" applyProtection="1"/>
    <xf numFmtId="164" fontId="24" fillId="0" borderId="23" xfId="3" applyNumberFormat="1" applyFont="1" applyFill="1" applyBorder="1" applyProtection="1"/>
    <xf numFmtId="164" fontId="28" fillId="0" borderId="23" xfId="3" applyNumberFormat="1" applyFont="1" applyFill="1" applyBorder="1" applyProtection="1"/>
    <xf numFmtId="1" fontId="15" fillId="5" borderId="0" xfId="0" applyNumberFormat="1" applyFont="1" applyFill="1"/>
    <xf numFmtId="0" fontId="23" fillId="5" borderId="0" xfId="0" applyFont="1" applyFill="1"/>
    <xf numFmtId="0" fontId="15" fillId="5" borderId="0" xfId="0" quotePrefix="1" applyFont="1" applyFill="1"/>
    <xf numFmtId="0" fontId="15" fillId="5" borderId="0" xfId="0" applyFont="1" applyFill="1"/>
    <xf numFmtId="0" fontId="0" fillId="0" borderId="24" xfId="0" applyBorder="1"/>
    <xf numFmtId="0" fontId="42" fillId="6" borderId="34" xfId="0" applyFont="1" applyFill="1" applyBorder="1" applyAlignment="1">
      <alignment vertical="center"/>
    </xf>
    <xf numFmtId="0" fontId="42" fillId="6" borderId="40" xfId="0" applyFont="1" applyFill="1" applyBorder="1" applyAlignment="1">
      <alignment vertical="center"/>
    </xf>
    <xf numFmtId="0" fontId="42" fillId="6" borderId="39" xfId="0" applyFont="1" applyFill="1" applyBorder="1" applyAlignment="1">
      <alignment vertical="center"/>
    </xf>
    <xf numFmtId="0" fontId="1" fillId="8" borderId="27" xfId="0" applyFont="1" applyFill="1" applyBorder="1" applyAlignment="1">
      <alignment horizontal="center" vertical="center"/>
    </xf>
    <xf numFmtId="0" fontId="1" fillId="8" borderId="20" xfId="0" applyFont="1" applyFill="1" applyBorder="1" applyAlignment="1">
      <alignment horizontal="center" vertical="center"/>
    </xf>
    <xf numFmtId="0" fontId="0" fillId="0" borderId="27" xfId="0" applyBorder="1" applyAlignment="1">
      <alignment horizontal="center" vertical="center"/>
    </xf>
    <xf numFmtId="0" fontId="0" fillId="0" borderId="20" xfId="0" applyBorder="1" applyAlignment="1">
      <alignment horizontal="center" vertical="center"/>
    </xf>
    <xf numFmtId="0" fontId="1" fillId="8" borderId="24" xfId="0" applyFont="1" applyFill="1" applyBorder="1" applyAlignment="1">
      <alignment horizontal="center" vertical="center"/>
    </xf>
    <xf numFmtId="0" fontId="1" fillId="8" borderId="29" xfId="0" applyFont="1" applyFill="1" applyBorder="1" applyAlignment="1">
      <alignment horizontal="center" vertical="center"/>
    </xf>
    <xf numFmtId="0" fontId="1" fillId="0" borderId="0" xfId="0" applyFont="1" applyFill="1" applyBorder="1"/>
    <xf numFmtId="0" fontId="42" fillId="6" borderId="28" xfId="0" applyFont="1" applyFill="1" applyBorder="1" applyAlignment="1">
      <alignment vertical="center"/>
    </xf>
    <xf numFmtId="0" fontId="42" fillId="6" borderId="36" xfId="0" applyFont="1" applyFill="1" applyBorder="1" applyAlignment="1">
      <alignment vertical="center"/>
    </xf>
    <xf numFmtId="0" fontId="13" fillId="0" borderId="39" xfId="0" applyFont="1" applyFill="1" applyBorder="1"/>
    <xf numFmtId="0" fontId="13" fillId="0" borderId="29" xfId="0" applyFont="1" applyFill="1" applyBorder="1"/>
    <xf numFmtId="0" fontId="0" fillId="6" borderId="28" xfId="0" applyFill="1" applyBorder="1"/>
    <xf numFmtId="0" fontId="12" fillId="0" borderId="26" xfId="0" applyFont="1" applyFill="1" applyBorder="1"/>
    <xf numFmtId="0" fontId="13" fillId="0" borderId="41" xfId="0" applyFont="1" applyFill="1" applyBorder="1" applyAlignment="1">
      <alignment vertical="center"/>
    </xf>
    <xf numFmtId="0" fontId="0" fillId="0" borderId="26" xfId="0" applyBorder="1"/>
    <xf numFmtId="0" fontId="0" fillId="0" borderId="41" xfId="0" applyFill="1" applyBorder="1"/>
    <xf numFmtId="0" fontId="13" fillId="0" borderId="29" xfId="0" applyFont="1" applyBorder="1"/>
    <xf numFmtId="0" fontId="0" fillId="0" borderId="41" xfId="0" applyBorder="1"/>
    <xf numFmtId="0" fontId="43" fillId="6" borderId="42" xfId="0" applyFont="1" applyFill="1" applyBorder="1"/>
    <xf numFmtId="0" fontId="0" fillId="6" borderId="43" xfId="0" applyFill="1" applyBorder="1"/>
    <xf numFmtId="0" fontId="42" fillId="6" borderId="44" xfId="0" applyFont="1" applyFill="1" applyBorder="1" applyAlignment="1">
      <alignment vertical="center"/>
    </xf>
    <xf numFmtId="0" fontId="13" fillId="0" borderId="24" xfId="0" applyFont="1" applyBorder="1"/>
    <xf numFmtId="0" fontId="1" fillId="0" borderId="27" xfId="0" applyFont="1" applyBorder="1"/>
    <xf numFmtId="0" fontId="0" fillId="0" borderId="27" xfId="0" applyBorder="1"/>
    <xf numFmtId="0" fontId="1" fillId="0" borderId="36" xfId="0" applyFont="1" applyFill="1" applyBorder="1"/>
    <xf numFmtId="0" fontId="0" fillId="0" borderId="36" xfId="0" applyBorder="1"/>
    <xf numFmtId="0" fontId="1" fillId="8" borderId="41" xfId="0" applyFont="1" applyFill="1" applyBorder="1"/>
    <xf numFmtId="0" fontId="1" fillId="8" borderId="26" xfId="0" applyFont="1" applyFill="1" applyBorder="1"/>
    <xf numFmtId="0" fontId="0" fillId="8" borderId="41" xfId="0" applyFill="1" applyBorder="1"/>
    <xf numFmtId="0" fontId="0" fillId="8" borderId="26" xfId="0" applyFill="1" applyBorder="1"/>
    <xf numFmtId="0" fontId="1" fillId="8" borderId="0" xfId="0" applyFont="1" applyFill="1" applyBorder="1"/>
    <xf numFmtId="0" fontId="0" fillId="8" borderId="0" xfId="0" applyFill="1"/>
    <xf numFmtId="0" fontId="43" fillId="6" borderId="35" xfId="0" applyFont="1" applyFill="1" applyBorder="1" applyAlignment="1">
      <alignment vertical="center"/>
    </xf>
    <xf numFmtId="0" fontId="43" fillId="6" borderId="45" xfId="0" applyFont="1" applyFill="1" applyBorder="1" applyAlignment="1">
      <alignment vertical="center"/>
    </xf>
    <xf numFmtId="0" fontId="43" fillId="6" borderId="46" xfId="0" applyFont="1" applyFill="1" applyBorder="1" applyAlignment="1">
      <alignment vertical="center"/>
    </xf>
    <xf numFmtId="0" fontId="0" fillId="0" borderId="27" xfId="0" applyBorder="1" applyAlignment="1"/>
    <xf numFmtId="0" fontId="0" fillId="0" borderId="0" xfId="0" applyBorder="1" applyAlignment="1"/>
    <xf numFmtId="0" fontId="44" fillId="0" borderId="0" xfId="0" applyFont="1"/>
    <xf numFmtId="0" fontId="0" fillId="0" borderId="0" xfId="0" applyAlignment="1">
      <alignment wrapText="1"/>
    </xf>
    <xf numFmtId="2" fontId="0" fillId="8" borderId="0" xfId="0" applyNumberFormat="1" applyFill="1" applyBorder="1" applyAlignment="1"/>
    <xf numFmtId="0" fontId="0" fillId="8" borderId="0" xfId="0" applyFill="1" applyBorder="1" applyAlignment="1"/>
    <xf numFmtId="0" fontId="42" fillId="6" borderId="26" xfId="0" applyFont="1" applyFill="1" applyBorder="1" applyAlignment="1">
      <alignment wrapText="1"/>
    </xf>
    <xf numFmtId="0" fontId="0" fillId="0" borderId="29" xfId="0" applyBorder="1"/>
    <xf numFmtId="0" fontId="42" fillId="6" borderId="39" xfId="0" applyFont="1" applyFill="1" applyBorder="1" applyAlignment="1">
      <alignment wrapText="1"/>
    </xf>
    <xf numFmtId="0" fontId="0" fillId="0" borderId="26" xfId="0" applyBorder="1" applyAlignment="1"/>
    <xf numFmtId="2" fontId="0" fillId="8" borderId="26" xfId="0" applyNumberFormat="1" applyFill="1" applyBorder="1" applyAlignment="1"/>
    <xf numFmtId="0" fontId="0" fillId="0" borderId="24" xfId="0" applyBorder="1" applyAlignment="1"/>
    <xf numFmtId="2" fontId="0" fillId="8" borderId="39" xfId="0" applyNumberFormat="1" applyFill="1" applyBorder="1" applyAlignment="1"/>
    <xf numFmtId="2" fontId="0" fillId="8" borderId="24" xfId="0" applyNumberFormat="1" applyFill="1" applyBorder="1" applyAlignment="1"/>
    <xf numFmtId="2" fontId="0" fillId="8" borderId="29" xfId="0" applyNumberFormat="1" applyFill="1" applyBorder="1" applyAlignment="1"/>
    <xf numFmtId="0" fontId="0" fillId="0" borderId="39" xfId="0" applyBorder="1" applyAlignment="1"/>
    <xf numFmtId="0" fontId="0" fillId="0" borderId="29" xfId="0" applyBorder="1" applyAlignment="1"/>
    <xf numFmtId="0" fontId="0" fillId="8" borderId="38" xfId="0" applyFill="1" applyBorder="1"/>
    <xf numFmtId="0" fontId="0" fillId="8" borderId="27" xfId="0" applyFill="1" applyBorder="1"/>
    <xf numFmtId="0" fontId="0" fillId="8" borderId="20" xfId="0" applyFill="1" applyBorder="1"/>
    <xf numFmtId="0" fontId="42" fillId="6" borderId="26" xfId="0" applyFont="1" applyFill="1" applyBorder="1" applyAlignment="1"/>
    <xf numFmtId="0" fontId="42" fillId="6" borderId="38" xfId="0" applyFont="1" applyFill="1" applyBorder="1" applyAlignment="1">
      <alignment wrapText="1"/>
    </xf>
    <xf numFmtId="0" fontId="42" fillId="6" borderId="27" xfId="0" applyFont="1" applyFill="1" applyBorder="1" applyAlignment="1">
      <alignment wrapText="1"/>
    </xf>
    <xf numFmtId="0" fontId="0" fillId="0" borderId="38" xfId="0" applyBorder="1" applyAlignment="1"/>
    <xf numFmtId="0" fontId="0" fillId="0" borderId="27" xfId="0" applyFill="1" applyBorder="1" applyAlignment="1"/>
    <xf numFmtId="0" fontId="0" fillId="0" borderId="20" xfId="0" applyFill="1" applyBorder="1" applyAlignment="1"/>
    <xf numFmtId="0" fontId="0" fillId="8" borderId="26" xfId="0" applyFill="1" applyBorder="1" applyAlignment="1"/>
    <xf numFmtId="0" fontId="42" fillId="6" borderId="47" xfId="0" applyFont="1" applyFill="1" applyBorder="1" applyAlignment="1">
      <alignment wrapText="1"/>
    </xf>
    <xf numFmtId="0" fontId="42" fillId="6" borderId="48" xfId="0" applyFont="1" applyFill="1" applyBorder="1" applyAlignment="1">
      <alignment wrapText="1"/>
    </xf>
    <xf numFmtId="0" fontId="42" fillId="6" borderId="49" xfId="0" applyFont="1" applyFill="1" applyBorder="1" applyAlignment="1">
      <alignment wrapText="1"/>
    </xf>
    <xf numFmtId="0" fontId="42" fillId="6" borderId="50" xfId="0" applyFont="1" applyFill="1" applyBorder="1" applyAlignment="1"/>
    <xf numFmtId="0" fontId="42" fillId="6" borderId="51" xfId="0" applyFont="1" applyFill="1" applyBorder="1" applyAlignment="1"/>
    <xf numFmtId="0" fontId="0" fillId="6" borderId="52" xfId="0" applyFill="1" applyBorder="1" applyAlignment="1"/>
    <xf numFmtId="0" fontId="42" fillId="6" borderId="51" xfId="0" applyFont="1" applyFill="1" applyBorder="1" applyAlignment="1">
      <alignment wrapText="1"/>
    </xf>
    <xf numFmtId="0" fontId="42" fillId="6" borderId="53" xfId="0" applyFont="1" applyFill="1" applyBorder="1" applyAlignment="1">
      <alignment wrapText="1"/>
    </xf>
    <xf numFmtId="0" fontId="46" fillId="0" borderId="0" xfId="0" applyFont="1"/>
    <xf numFmtId="0" fontId="46" fillId="2" borderId="0" xfId="0" applyFont="1" applyFill="1"/>
    <xf numFmtId="0" fontId="11" fillId="2" borderId="0" xfId="0" applyFont="1" applyFill="1" applyAlignment="1">
      <alignment vertical="center"/>
    </xf>
    <xf numFmtId="0" fontId="47" fillId="0" borderId="0" xfId="0" applyFont="1"/>
    <xf numFmtId="0" fontId="4" fillId="6" borderId="54" xfId="0" applyFont="1" applyFill="1" applyBorder="1" applyAlignment="1">
      <alignment horizontal="centerContinuous" vertical="center"/>
    </xf>
    <xf numFmtId="171" fontId="6" fillId="5" borderId="55" xfId="2" applyNumberFormat="1" applyFont="1" applyFill="1" applyBorder="1" applyAlignment="1" applyProtection="1">
      <alignment horizontal="left"/>
    </xf>
    <xf numFmtId="171" fontId="6" fillId="8" borderId="56" xfId="2" applyNumberFormat="1" applyFont="1" applyFill="1" applyBorder="1" applyAlignment="1" applyProtection="1">
      <alignment horizontal="left"/>
    </xf>
    <xf numFmtId="171" fontId="6" fillId="5" borderId="56" xfId="2" applyNumberFormat="1" applyFont="1" applyFill="1" applyBorder="1" applyAlignment="1" applyProtection="1">
      <alignment horizontal="left"/>
    </xf>
    <xf numFmtId="171" fontId="6" fillId="8" borderId="57" xfId="2" applyNumberFormat="1" applyFont="1" applyFill="1" applyBorder="1" applyAlignment="1" applyProtection="1">
      <alignment horizontal="left"/>
    </xf>
    <xf numFmtId="165" fontId="6" fillId="5" borderId="55" xfId="2" applyNumberFormat="1" applyFont="1" applyFill="1" applyBorder="1" applyProtection="1"/>
    <xf numFmtId="165" fontId="6" fillId="8" borderId="56" xfId="2" applyNumberFormat="1" applyFont="1" applyFill="1" applyBorder="1" applyProtection="1"/>
    <xf numFmtId="165" fontId="6" fillId="5" borderId="56" xfId="2" applyNumberFormat="1" applyFont="1" applyFill="1" applyBorder="1" applyProtection="1"/>
    <xf numFmtId="165" fontId="6" fillId="8" borderId="57" xfId="2" applyNumberFormat="1" applyFont="1" applyFill="1" applyBorder="1" applyProtection="1"/>
    <xf numFmtId="0" fontId="3" fillId="5" borderId="55" xfId="0" applyFont="1" applyFill="1" applyBorder="1" applyAlignment="1">
      <alignment horizontal="center"/>
    </xf>
    <xf numFmtId="168" fontId="37" fillId="8" borderId="56" xfId="0" applyNumberFormat="1" applyFont="1" applyFill="1" applyBorder="1"/>
    <xf numFmtId="168" fontId="3" fillId="5" borderId="56" xfId="0" applyNumberFormat="1" applyFont="1" applyFill="1" applyBorder="1"/>
    <xf numFmtId="168" fontId="3" fillId="8" borderId="56" xfId="0" applyNumberFormat="1" applyFont="1" applyFill="1" applyBorder="1"/>
    <xf numFmtId="168" fontId="3" fillId="8" borderId="57" xfId="0" applyNumberFormat="1" applyFont="1" applyFill="1" applyBorder="1"/>
    <xf numFmtId="44" fontId="37" fillId="0" borderId="58" xfId="4" quotePrefix="1" applyFont="1" applyFill="1" applyBorder="1" applyAlignment="1">
      <alignment horizontal="left"/>
    </xf>
    <xf numFmtId="169" fontId="13" fillId="0" borderId="59" xfId="3" applyNumberFormat="1" applyFont="1" applyFill="1" applyBorder="1"/>
    <xf numFmtId="0" fontId="37" fillId="8" borderId="58" xfId="0" quotePrefix="1" applyFont="1" applyFill="1" applyBorder="1"/>
    <xf numFmtId="169" fontId="13" fillId="8" borderId="59" xfId="3" applyNumberFormat="1" applyFont="1" applyFill="1" applyBorder="1"/>
    <xf numFmtId="0" fontId="13" fillId="7" borderId="60" xfId="0" applyFont="1" applyFill="1" applyBorder="1" applyAlignment="1" applyProtection="1">
      <alignment vertical="center"/>
    </xf>
    <xf numFmtId="0" fontId="12" fillId="7" borderId="2" xfId="0" applyFont="1" applyFill="1" applyBorder="1" applyAlignment="1" applyProtection="1">
      <alignment vertical="center"/>
    </xf>
    <xf numFmtId="1" fontId="13" fillId="7" borderId="2" xfId="4" applyNumberFormat="1" applyFont="1" applyFill="1" applyBorder="1" applyAlignment="1" applyProtection="1">
      <alignment horizontal="right" vertical="center"/>
    </xf>
    <xf numFmtId="1" fontId="13" fillId="7" borderId="2" xfId="0" applyNumberFormat="1" applyFont="1" applyFill="1" applyBorder="1" applyAlignment="1" applyProtection="1">
      <alignment horizontal="right" vertical="center"/>
    </xf>
    <xf numFmtId="0" fontId="13" fillId="0" borderId="61" xfId="0" applyFont="1" applyFill="1" applyBorder="1" applyAlignment="1" applyProtection="1">
      <alignment vertical="center"/>
    </xf>
    <xf numFmtId="0" fontId="47" fillId="0" borderId="1" xfId="0" applyFont="1" applyFill="1" applyBorder="1" applyAlignment="1" applyProtection="1">
      <alignment vertical="center"/>
    </xf>
    <xf numFmtId="0" fontId="13" fillId="5" borderId="0" xfId="0" quotePrefix="1" applyFont="1" applyFill="1"/>
    <xf numFmtId="0" fontId="48" fillId="0" borderId="0" xfId="0" applyFont="1" applyFill="1" applyBorder="1" applyProtection="1"/>
    <xf numFmtId="0" fontId="31" fillId="2" borderId="0" xfId="0" applyFont="1" applyFill="1" applyAlignment="1">
      <alignment wrapText="1"/>
    </xf>
    <xf numFmtId="0" fontId="0" fillId="0" borderId="0" xfId="0" applyAlignment="1"/>
    <xf numFmtId="0" fontId="13" fillId="0" borderId="0" xfId="0" applyFont="1" applyFill="1" applyBorder="1" applyAlignment="1" applyProtection="1">
      <alignment horizontal="left" vertical="justify"/>
    </xf>
    <xf numFmtId="0" fontId="23" fillId="0" borderId="0" xfId="0" applyFont="1" applyAlignment="1"/>
    <xf numFmtId="0" fontId="13" fillId="0" borderId="0" xfId="0" applyFont="1" applyAlignment="1">
      <alignment wrapText="1"/>
    </xf>
    <xf numFmtId="0" fontId="29" fillId="2" borderId="0" xfId="0" applyFont="1" applyFill="1" applyAlignment="1">
      <alignment wrapText="1"/>
    </xf>
    <xf numFmtId="0" fontId="0" fillId="2" borderId="0" xfId="0" applyFill="1" applyAlignment="1"/>
    <xf numFmtId="2" fontId="45" fillId="6" borderId="0" xfId="0" applyNumberFormat="1" applyFont="1" applyFill="1" applyBorder="1" applyAlignment="1">
      <alignment horizontal="center"/>
    </xf>
    <xf numFmtId="0" fontId="45" fillId="6" borderId="0" xfId="0" applyFont="1" applyFill="1" applyBorder="1" applyAlignment="1">
      <alignment horizontal="center"/>
    </xf>
    <xf numFmtId="0" fontId="45" fillId="6" borderId="26" xfId="0" applyFont="1" applyFill="1" applyBorder="1" applyAlignment="1">
      <alignment horizontal="center"/>
    </xf>
    <xf numFmtId="0" fontId="42" fillId="6" borderId="27" xfId="0" applyFont="1" applyFill="1" applyBorder="1" applyAlignment="1">
      <alignment vertical="center" wrapText="1"/>
    </xf>
    <xf numFmtId="0" fontId="0" fillId="0" borderId="21" xfId="0" applyBorder="1" applyAlignment="1"/>
    <xf numFmtId="0" fontId="0" fillId="0" borderId="27" xfId="0" applyBorder="1" applyAlignment="1"/>
    <xf numFmtId="0" fontId="42" fillId="6" borderId="30" xfId="0" applyFont="1" applyFill="1" applyBorder="1" applyAlignment="1">
      <alignment vertical="center" wrapText="1"/>
    </xf>
    <xf numFmtId="0" fontId="0" fillId="0" borderId="20" xfId="0" applyBorder="1" applyAlignment="1"/>
    <xf numFmtId="0" fontId="29" fillId="2" borderId="0" xfId="0" applyFont="1" applyFill="1" applyAlignment="1">
      <alignment vertical="top" wrapText="1"/>
    </xf>
    <xf numFmtId="0" fontId="0" fillId="2" borderId="0" xfId="0" applyFill="1" applyAlignment="1">
      <alignment vertical="top"/>
    </xf>
    <xf numFmtId="2" fontId="0" fillId="0" borderId="30" xfId="0" applyNumberFormat="1" applyBorder="1" applyAlignment="1">
      <alignment horizontal="center" vertical="center"/>
    </xf>
    <xf numFmtId="2" fontId="0" fillId="0" borderId="27" xfId="0" applyNumberFormat="1" applyBorder="1" applyAlignment="1">
      <alignment horizontal="center" vertical="center"/>
    </xf>
    <xf numFmtId="2" fontId="0" fillId="0" borderId="20" xfId="0" applyNumberFormat="1" applyBorder="1" applyAlignment="1">
      <alignment horizontal="center" vertical="center"/>
    </xf>
    <xf numFmtId="2" fontId="1" fillId="8" borderId="30" xfId="0" applyNumberFormat="1" applyFont="1" applyFill="1" applyBorder="1" applyAlignment="1">
      <alignment horizontal="center" vertical="center"/>
    </xf>
    <xf numFmtId="2" fontId="42" fillId="6" borderId="30" xfId="0" applyNumberFormat="1" applyFont="1" applyFill="1" applyBorder="1" applyAlignment="1">
      <alignment horizontal="center" vertical="center"/>
    </xf>
    <xf numFmtId="0" fontId="31" fillId="2" borderId="0" xfId="0" applyFont="1" applyFill="1" applyAlignment="1">
      <alignment horizontal="left"/>
    </xf>
    <xf numFmtId="0" fontId="32" fillId="2" borderId="0" xfId="0" applyFont="1" applyFill="1" applyAlignment="1">
      <alignment horizontal="left"/>
    </xf>
    <xf numFmtId="0" fontId="31" fillId="2" borderId="0" xfId="0" applyFont="1" applyFill="1" applyAlignment="1">
      <alignment horizontal="justify"/>
    </xf>
    <xf numFmtId="0" fontId="32" fillId="2" borderId="0" xfId="0" applyFont="1" applyFill="1" applyAlignment="1"/>
    <xf numFmtId="0" fontId="31" fillId="2" borderId="0" xfId="0" applyFont="1" applyFill="1" applyAlignment="1">
      <alignment horizontal="left" wrapText="1"/>
    </xf>
    <xf numFmtId="0" fontId="35" fillId="2" borderId="0" xfId="0" applyFont="1" applyFill="1" applyBorder="1" applyAlignment="1" applyProtection="1">
      <alignment wrapText="1"/>
    </xf>
    <xf numFmtId="0" fontId="29" fillId="2" borderId="0" xfId="0" applyFont="1" applyFill="1" applyAlignment="1">
      <alignment horizontal="justify"/>
    </xf>
    <xf numFmtId="0" fontId="12" fillId="2" borderId="0" xfId="0" applyFont="1" applyFill="1" applyAlignment="1"/>
    <xf numFmtId="0" fontId="18" fillId="2" borderId="0" xfId="0" applyFont="1" applyFill="1" applyBorder="1" applyAlignment="1" applyProtection="1">
      <alignment vertical="top"/>
    </xf>
    <xf numFmtId="0" fontId="25" fillId="2" borderId="0" xfId="0" applyFont="1" applyFill="1" applyBorder="1" applyAlignment="1" applyProtection="1">
      <alignment vertical="center" wrapText="1"/>
    </xf>
    <xf numFmtId="0" fontId="0" fillId="0" borderId="0" xfId="0" applyAlignment="1">
      <alignment vertical="center"/>
    </xf>
    <xf numFmtId="0" fontId="13" fillId="0" borderId="0" xfId="0" applyFont="1" applyFill="1" applyBorder="1" applyAlignment="1" applyProtection="1">
      <alignment vertical="center" wrapText="1"/>
    </xf>
    <xf numFmtId="0" fontId="0" fillId="0" borderId="0" xfId="0" applyAlignment="1">
      <alignment wrapText="1"/>
    </xf>
    <xf numFmtId="0" fontId="14" fillId="0" borderId="0" xfId="0" applyFont="1" applyFill="1" applyBorder="1" applyProtection="1"/>
    <xf numFmtId="0" fontId="49" fillId="9" borderId="0" xfId="0" applyFont="1" applyFill="1" applyBorder="1"/>
    <xf numFmtId="0" fontId="49" fillId="9" borderId="0" xfId="0" applyFont="1" applyFill="1" applyBorder="1" applyAlignment="1">
      <alignment horizontal="left"/>
    </xf>
    <xf numFmtId="0" fontId="49" fillId="9" borderId="0" xfId="0" applyFont="1" applyFill="1" applyBorder="1" applyAlignment="1">
      <alignment horizontal="center"/>
    </xf>
    <xf numFmtId="41" fontId="1" fillId="0" borderId="0" xfId="0" applyNumberFormat="1" applyFont="1" applyFill="1"/>
    <xf numFmtId="172" fontId="3" fillId="10" borderId="0" xfId="0" applyNumberFormat="1" applyFont="1" applyFill="1" applyBorder="1" applyAlignment="1">
      <alignment horizontal="left"/>
    </xf>
    <xf numFmtId="41" fontId="3" fillId="10" borderId="0" xfId="0" applyNumberFormat="1" applyFont="1" applyFill="1"/>
    <xf numFmtId="41" fontId="3" fillId="10" borderId="0" xfId="0" applyNumberFormat="1" applyFont="1" applyFill="1" applyBorder="1"/>
    <xf numFmtId="41" fontId="32" fillId="0" borderId="0" xfId="0" applyNumberFormat="1" applyFont="1" applyFill="1"/>
    <xf numFmtId="172" fontId="3" fillId="11" borderId="0" xfId="0" applyNumberFormat="1" applyFont="1" applyFill="1" applyBorder="1" applyAlignment="1">
      <alignment horizontal="left"/>
    </xf>
    <xf numFmtId="41" fontId="3" fillId="11" borderId="0" xfId="0" applyNumberFormat="1" applyFont="1" applyFill="1"/>
    <xf numFmtId="41" fontId="3" fillId="11" borderId="0" xfId="0" applyNumberFormat="1" applyFont="1" applyFill="1" applyBorder="1"/>
    <xf numFmtId="41" fontId="37" fillId="0" borderId="62" xfId="0" applyNumberFormat="1" applyFont="1" applyFill="1" applyBorder="1"/>
    <xf numFmtId="41" fontId="50" fillId="0" borderId="62" xfId="0" applyNumberFormat="1" applyFont="1" applyFill="1" applyBorder="1"/>
  </cellXfs>
  <cellStyles count="5">
    <cellStyle name="Euro" xfId="1"/>
    <cellStyle name="Euro_Soll IST Vergleich Nov 03" xfId="2"/>
    <cellStyle name="Komma" xfId="3" builtinId="3"/>
    <cellStyle name="Standard" xfId="0" builtinId="0"/>
    <cellStyle name="Währung" xfId="4" builtinId="4"/>
  </cellStyles>
  <dxfs count="1">
    <dxf>
      <fill>
        <patternFill>
          <bgColor indexed="5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2727"/>
      <rgbColor rgb="0000FF00"/>
      <rgbColor rgb="00BC4B3E"/>
      <rgbColor rgb="00FFFF00"/>
      <rgbColor rgb="007C6552"/>
      <rgbColor rgb="0000FFFF"/>
      <rgbColor rgb="008A253C"/>
      <rgbColor rgb="00008000"/>
      <rgbColor rgb="00F3F3FB"/>
      <rgbColor rgb="00808000"/>
      <rgbColor rgb="00800080"/>
      <rgbColor rgb="00FF8103"/>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B5A1"/>
      <rgbColor rgb="00FBD6DD"/>
      <rgbColor rgb="00E4B4BF"/>
      <rgbColor rgb="00D2B9A5"/>
      <rgbColor rgb="00FF99CC"/>
      <rgbColor rgb="00F1D6BF"/>
      <rgbColor rgb="00FFEEE0"/>
      <rgbColor rgb="003366FF"/>
      <rgbColor rgb="0033CCCC"/>
      <rgbColor rgb="0099CC00"/>
      <rgbColor rgb="00FFCC00"/>
      <rgbColor rgb="00FF9900"/>
      <rgbColor rgb="00FF6600"/>
      <rgbColor rgb="00666699"/>
      <rgbColor rgb="00969696"/>
      <rgbColor rgb="00B01C28"/>
      <rgbColor rgb="00339966"/>
      <rgbColor rgb="00E7E7F7"/>
      <rgbColor rgb="00AFBFDF"/>
      <rgbColor rgb="001F3F97"/>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7349397590361444"/>
          <c:y val="4.0322580645161289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6265060240963855"/>
          <c:y val="0.22580645161290322"/>
          <c:w val="0.48192771084337349"/>
          <c:h val="0.6088709677419355"/>
        </c:manualLayout>
      </c:layout>
      <c:barChart>
        <c:barDir val="col"/>
        <c:grouping val="clustered"/>
        <c:varyColors val="0"/>
        <c:ser>
          <c:idx val="0"/>
          <c:order val="0"/>
          <c:tx>
            <c:strRef>
              <c:f>QUANTILSRANG!$H$11</c:f>
              <c:strCache>
                <c:ptCount val="1"/>
                <c:pt idx="0">
                  <c:v>QUANTILSRANG</c:v>
                </c:pt>
              </c:strCache>
            </c:strRef>
          </c:tx>
          <c:spPr>
            <a:solidFill>
              <a:srgbClr val="9999FF"/>
            </a:solidFill>
            <a:ln w="12700">
              <a:solidFill>
                <a:srgbClr val="000000"/>
              </a:solidFill>
              <a:prstDash val="solid"/>
            </a:ln>
          </c:spPr>
          <c:invertIfNegative val="0"/>
          <c:val>
            <c:numRef>
              <c:f>QUANTILSRANG!$H$12:$H$23</c:f>
              <c:numCache>
                <c:formatCode>_(* #,##0.00_);_(* \(#,##0.00\);_(* "-"??_);_(@_)</c:formatCode>
                <c:ptCount val="12"/>
                <c:pt idx="0">
                  <c:v>0.54500000000000004</c:v>
                </c:pt>
                <c:pt idx="1">
                  <c:v>0.27200000000000002</c:v>
                </c:pt>
                <c:pt idx="2">
                  <c:v>0.81799999999999995</c:v>
                </c:pt>
                <c:pt idx="3">
                  <c:v>0.63600000000000001</c:v>
                </c:pt>
                <c:pt idx="4">
                  <c:v>0.90900000000000003</c:v>
                </c:pt>
                <c:pt idx="5">
                  <c:v>1</c:v>
                </c:pt>
                <c:pt idx="6">
                  <c:v>0.09</c:v>
                </c:pt>
                <c:pt idx="7">
                  <c:v>0</c:v>
                </c:pt>
                <c:pt idx="8">
                  <c:v>0.45400000000000001</c:v>
                </c:pt>
                <c:pt idx="9">
                  <c:v>0.72699999999999998</c:v>
                </c:pt>
                <c:pt idx="10">
                  <c:v>0.36299999999999999</c:v>
                </c:pt>
                <c:pt idx="11">
                  <c:v>0.18099999999999999</c:v>
                </c:pt>
              </c:numCache>
            </c:numRef>
          </c:val>
        </c:ser>
        <c:dLbls>
          <c:showLegendKey val="0"/>
          <c:showVal val="0"/>
          <c:showCatName val="0"/>
          <c:showSerName val="0"/>
          <c:showPercent val="0"/>
          <c:showBubbleSize val="0"/>
        </c:dLbls>
        <c:gapWidth val="150"/>
        <c:axId val="207930112"/>
        <c:axId val="207931648"/>
      </c:barChart>
      <c:catAx>
        <c:axId val="2079301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7931648"/>
        <c:crosses val="autoZero"/>
        <c:auto val="1"/>
        <c:lblAlgn val="ctr"/>
        <c:lblOffset val="100"/>
        <c:tickLblSkip val="2"/>
        <c:tickMarkSkip val="1"/>
        <c:noMultiLvlLbl val="0"/>
      </c:catAx>
      <c:valAx>
        <c:axId val="207931648"/>
        <c:scaling>
          <c:orientation val="minMax"/>
        </c:scaling>
        <c:delete val="0"/>
        <c:axPos val="l"/>
        <c:majorGridlines>
          <c:spPr>
            <a:ln w="3175">
              <a:solidFill>
                <a:srgbClr val="000000"/>
              </a:solidFill>
              <a:prstDash val="solid"/>
            </a:ln>
          </c:spPr>
        </c:majorGridlines>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7930112"/>
        <c:crosses val="autoZero"/>
        <c:crossBetween val="between"/>
      </c:valAx>
      <c:spPr>
        <a:solidFill>
          <a:srgbClr val="C0C0C0"/>
        </a:solidFill>
        <a:ln w="12700">
          <a:solidFill>
            <a:srgbClr val="808080"/>
          </a:solidFill>
          <a:prstDash val="solid"/>
        </a:ln>
      </c:spPr>
    </c:plotArea>
    <c:legend>
      <c:legendPos val="r"/>
      <c:layout>
        <c:manualLayout>
          <c:xMode val="edge"/>
          <c:yMode val="edge"/>
          <c:wMode val="edge"/>
          <c:hMode val="edge"/>
          <c:x val="0.67771084337349397"/>
          <c:y val="0.49193548387096775"/>
          <c:w val="0.97590361445783136"/>
          <c:h val="0.5725806451612903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xdr:col>
      <xdr:colOff>19050</xdr:colOff>
      <xdr:row>4</xdr:row>
      <xdr:rowOff>0</xdr:rowOff>
    </xdr:from>
    <xdr:to>
      <xdr:col>4</xdr:col>
      <xdr:colOff>76200</xdr:colOff>
      <xdr:row>4</xdr:row>
      <xdr:rowOff>390525</xdr:rowOff>
    </xdr:to>
    <xdr:pic>
      <xdr:nvPicPr>
        <xdr:cNvPr id="10293" name="Picture 17" descr="Formel GEOMITTE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587"/>
        <a:stretch>
          <a:fillRect/>
        </a:stretch>
      </xdr:blipFill>
      <xdr:spPr bwMode="auto">
        <a:xfrm>
          <a:off x="2381250" y="800100"/>
          <a:ext cx="14478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133350</xdr:colOff>
      <xdr:row>23</xdr:row>
      <xdr:rowOff>9525</xdr:rowOff>
    </xdr:from>
    <xdr:to>
      <xdr:col>10</xdr:col>
      <xdr:colOff>47625</xdr:colOff>
      <xdr:row>26</xdr:row>
      <xdr:rowOff>142875</xdr:rowOff>
    </xdr:to>
    <xdr:sp macro="" textlink="">
      <xdr:nvSpPr>
        <xdr:cNvPr id="15366" name="Text Box 6"/>
        <xdr:cNvSpPr txBox="1">
          <a:spLocks noChangeArrowheads="1"/>
        </xdr:cNvSpPr>
      </xdr:nvSpPr>
      <xdr:spPr bwMode="auto">
        <a:xfrm>
          <a:off x="7439025" y="5419725"/>
          <a:ext cx="2314575" cy="104775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DE" sz="1000" b="1" i="0" strike="noStrike">
              <a:solidFill>
                <a:srgbClr val="000000"/>
              </a:solidFill>
              <a:latin typeface="Arial"/>
              <a:cs typeface="Arial"/>
            </a:rPr>
            <a:t>Mit dieser Berechnung ist auch die Aussage bestätigt, dass das geometrische Mittel kleiner ist als das harmonische</a:t>
          </a:r>
        </a:p>
        <a:p>
          <a:pPr algn="l" rtl="0">
            <a:defRPr sz="1000"/>
          </a:pPr>
          <a:r>
            <a:rPr lang="de-DE" sz="1000" b="1" i="0" strike="noStrike">
              <a:solidFill>
                <a:srgbClr val="000000"/>
              </a:solidFill>
              <a:latin typeface="Arial"/>
              <a:cs typeface="Arial"/>
            </a:rPr>
            <a:t>Mittel und das arithmetische Mittel kleiner als das geometrische.</a:t>
          </a:r>
        </a:p>
      </xdr:txBody>
    </xdr:sp>
    <xdr:clientData/>
  </xdr:twoCellAnchor>
  <xdr:twoCellAnchor>
    <xdr:from>
      <xdr:col>7</xdr:col>
      <xdr:colOff>180975</xdr:colOff>
      <xdr:row>39</xdr:row>
      <xdr:rowOff>180975</xdr:rowOff>
    </xdr:from>
    <xdr:to>
      <xdr:col>10</xdr:col>
      <xdr:colOff>95250</xdr:colOff>
      <xdr:row>43</xdr:row>
      <xdr:rowOff>0</xdr:rowOff>
    </xdr:to>
    <xdr:sp macro="" textlink="">
      <xdr:nvSpPr>
        <xdr:cNvPr id="15368" name="Text Box 8"/>
        <xdr:cNvSpPr txBox="1">
          <a:spLocks noChangeArrowheads="1"/>
        </xdr:cNvSpPr>
      </xdr:nvSpPr>
      <xdr:spPr bwMode="auto">
        <a:xfrm>
          <a:off x="7486650" y="10744200"/>
          <a:ext cx="2314575" cy="12192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DE" sz="1000" b="1" i="0" strike="noStrike">
              <a:solidFill>
                <a:srgbClr val="000000"/>
              </a:solidFill>
              <a:latin typeface="Arial"/>
              <a:cs typeface="Arial"/>
            </a:rPr>
            <a:t>Vergleicht man das tatsächliche Ergebnis von 50417,94 Sekunden mit den oben errechneten Ergebnissen der verschiedenen Mittelwerte so erkennt man, dass in diesem Beispiel das harmonische Mittel am besten zu gebrauchen ist.</a:t>
          </a:r>
        </a:p>
      </xdr:txBody>
    </xdr:sp>
    <xdr:clientData/>
  </xdr:twoCellAnchor>
  <xdr:twoCellAnchor>
    <xdr:from>
      <xdr:col>8</xdr:col>
      <xdr:colOff>123825</xdr:colOff>
      <xdr:row>8</xdr:row>
      <xdr:rowOff>9525</xdr:rowOff>
    </xdr:from>
    <xdr:to>
      <xdr:col>12</xdr:col>
      <xdr:colOff>200025</xdr:colOff>
      <xdr:row>17</xdr:row>
      <xdr:rowOff>123825</xdr:rowOff>
    </xdr:to>
    <xdr:sp macro="" textlink="">
      <xdr:nvSpPr>
        <xdr:cNvPr id="15369" name="Text Box 9"/>
        <xdr:cNvSpPr txBox="1">
          <a:spLocks noChangeArrowheads="1"/>
        </xdr:cNvSpPr>
      </xdr:nvSpPr>
      <xdr:spPr bwMode="auto">
        <a:xfrm>
          <a:off x="8305800" y="2257425"/>
          <a:ext cx="3124200" cy="21336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DE" sz="1000" b="1" i="0" strike="noStrike">
              <a:solidFill>
                <a:srgbClr val="000000"/>
              </a:solidFill>
              <a:latin typeface="Arial"/>
              <a:cs typeface="Arial"/>
            </a:rPr>
            <a:t>Aufgabe:</a:t>
          </a:r>
        </a:p>
        <a:p>
          <a:pPr algn="l" rtl="0">
            <a:defRPr sz="1000"/>
          </a:pPr>
          <a:r>
            <a:rPr lang="de-DE" sz="1000" b="1" i="0" strike="noStrike">
              <a:solidFill>
                <a:srgbClr val="000000"/>
              </a:solidFill>
              <a:latin typeface="Arial"/>
              <a:cs typeface="Arial"/>
            </a:rPr>
            <a:t>Ein Radfahrer macht eine Tour durch die Alpen und fährt eine 300 Kilometer lange Strecke. Die Strecke gliedert er in fünf Teilstrecken, in denen er jeweils die Geschwindigkeiten des Fahrrades misst. </a:t>
          </a:r>
        </a:p>
        <a:p>
          <a:pPr algn="l" rtl="0">
            <a:defRPr sz="1000"/>
          </a:pPr>
          <a:r>
            <a:rPr lang="de-DE" sz="1000" b="1" i="0" strike="noStrike">
              <a:solidFill>
                <a:srgbClr val="000000"/>
              </a:solidFill>
              <a:latin typeface="Arial"/>
              <a:cs typeface="Arial"/>
            </a:rPr>
            <a:t>Nun möchte der Radfahrer aus den fünf Teildurchschnittsgeschwindigkeiten die Gesamtdurchschnittsgeschwindigkeit errechnen. Mit dem Ergebnis möchte er sich die Frage beantworten, mit welcher konstanten Geschwindigkeit er die Strecke in der gleichen Zeit geschafft hätte.</a:t>
          </a:r>
        </a:p>
      </xdr:txBody>
    </xdr:sp>
    <xdr:clientData/>
  </xdr:twoCellAnchor>
  <mc:AlternateContent xmlns:mc="http://schemas.openxmlformats.org/markup-compatibility/2006">
    <mc:Choice xmlns:a14="http://schemas.microsoft.com/office/drawing/2010/main" Requires="a14">
      <xdr:twoCellAnchor editAs="oneCell">
        <xdr:from>
          <xdr:col>3</xdr:col>
          <xdr:colOff>19050</xdr:colOff>
          <xdr:row>4</xdr:row>
          <xdr:rowOff>19050</xdr:rowOff>
        </xdr:from>
        <xdr:to>
          <xdr:col>3</xdr:col>
          <xdr:colOff>933450</xdr:colOff>
          <xdr:row>4</xdr:row>
          <xdr:rowOff>466725</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19050</xdr:rowOff>
        </xdr:from>
        <xdr:to>
          <xdr:col>3</xdr:col>
          <xdr:colOff>485775</xdr:colOff>
          <xdr:row>32</xdr:row>
          <xdr:rowOff>9525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38</xdr:row>
          <xdr:rowOff>28575</xdr:rowOff>
        </xdr:from>
        <xdr:to>
          <xdr:col>3</xdr:col>
          <xdr:colOff>647700</xdr:colOff>
          <xdr:row>39</xdr:row>
          <xdr:rowOff>0</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438150</xdr:colOff>
      <xdr:row>5</xdr:row>
      <xdr:rowOff>19050</xdr:rowOff>
    </xdr:from>
    <xdr:to>
      <xdr:col>5</xdr:col>
      <xdr:colOff>238125</xdr:colOff>
      <xdr:row>6</xdr:row>
      <xdr:rowOff>123825</xdr:rowOff>
    </xdr:to>
    <xdr:pic>
      <xdr:nvPicPr>
        <xdr:cNvPr id="4139"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0775" y="1038225"/>
          <a:ext cx="14668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466725</xdr:colOff>
      <xdr:row>5</xdr:row>
      <xdr:rowOff>38100</xdr:rowOff>
    </xdr:from>
    <xdr:to>
      <xdr:col>5</xdr:col>
      <xdr:colOff>476250</xdr:colOff>
      <xdr:row>6</xdr:row>
      <xdr:rowOff>104775</xdr:rowOff>
    </xdr:to>
    <xdr:pic>
      <xdr:nvPicPr>
        <xdr:cNvPr id="2086"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66950" y="1057275"/>
          <a:ext cx="1476375" cy="409575"/>
        </a:xfrm>
        <a:prstGeom prst="rect">
          <a:avLst/>
        </a:prstGeom>
        <a:solidFill>
          <a:srgbClr val="00FFFF">
            <a:alpha val="38039"/>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457200</xdr:colOff>
      <xdr:row>7</xdr:row>
      <xdr:rowOff>145236</xdr:rowOff>
    </xdr:from>
    <xdr:to>
      <xdr:col>8</xdr:col>
      <xdr:colOff>255049</xdr:colOff>
      <xdr:row>21</xdr:row>
      <xdr:rowOff>47861</xdr:rowOff>
    </xdr:to>
    <xdr:sp macro="" textlink="">
      <xdr:nvSpPr>
        <xdr:cNvPr id="5123" name="Text Box 3"/>
        <xdr:cNvSpPr txBox="1">
          <a:spLocks noChangeArrowheads="1"/>
        </xdr:cNvSpPr>
      </xdr:nvSpPr>
      <xdr:spPr bwMode="auto">
        <a:xfrm>
          <a:off x="4959927" y="1758976"/>
          <a:ext cx="2781300" cy="236653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de-DE" sz="1000" b="0" i="0" strike="noStrike">
              <a:solidFill>
                <a:srgbClr val="000000"/>
              </a:solidFill>
              <a:latin typeface="Arial"/>
              <a:cs typeface="Arial"/>
            </a:rPr>
            <a:t>Beispiel:</a:t>
          </a:r>
        </a:p>
        <a:p>
          <a:pPr algn="l" rtl="0">
            <a:defRPr sz="1000"/>
          </a:pPr>
          <a:endParaRPr lang="de-DE" sz="1000" b="0" i="0" strike="noStrike">
            <a:solidFill>
              <a:srgbClr val="000000"/>
            </a:solidFill>
            <a:latin typeface="Arial"/>
            <a:cs typeface="Arial"/>
          </a:endParaRPr>
        </a:p>
        <a:p>
          <a:pPr algn="l" rtl="0">
            <a:defRPr sz="1000"/>
          </a:pPr>
          <a:r>
            <a:rPr lang="de-DE" sz="1000" b="0" i="0" strike="noStrike">
              <a:solidFill>
                <a:srgbClr val="000000"/>
              </a:solidFill>
              <a:latin typeface="Arial"/>
              <a:cs typeface="Arial"/>
            </a:rPr>
            <a:t>Die Filiale XY erfasst die Umsätze in einer Excel Liste. Im Februar ist die Filiale geschlossen.</a:t>
          </a:r>
        </a:p>
        <a:p>
          <a:pPr algn="l" rtl="0">
            <a:defRPr sz="1000"/>
          </a:pPr>
          <a:endParaRPr lang="de-DE" sz="1000" b="0" i="0" strike="noStrike">
            <a:solidFill>
              <a:srgbClr val="000000"/>
            </a:solidFill>
            <a:latin typeface="Arial"/>
            <a:cs typeface="Arial"/>
          </a:endParaRPr>
        </a:p>
        <a:p>
          <a:pPr algn="l" rtl="0">
            <a:defRPr sz="1000"/>
          </a:pPr>
          <a:r>
            <a:rPr lang="de-DE" sz="1000" b="0" i="0" strike="noStrike">
              <a:solidFill>
                <a:srgbClr val="000000"/>
              </a:solidFill>
              <a:latin typeface="Arial"/>
              <a:cs typeface="Arial"/>
            </a:rPr>
            <a:t>Im ersten Fall schreibt der Mitarbeiter in die Zeile Februar den Text " Geschlossen". Excel rechnet bei der Funktion Mittelwert die Summe/Anzahl Einträge also 11000/11 also 1000. Würde wie in der Spalte o. Text der Mittelwert berechnen rechnet Excel  11000/12 also  916,67. Die Funktion MITTELWERTA wandelt also Text automatisch in den Wert 0 um, wahr in 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190500</xdr:colOff>
      <xdr:row>9</xdr:row>
      <xdr:rowOff>190500</xdr:rowOff>
    </xdr:from>
    <xdr:to>
      <xdr:col>12</xdr:col>
      <xdr:colOff>304800</xdr:colOff>
      <xdr:row>22</xdr:row>
      <xdr:rowOff>85725</xdr:rowOff>
    </xdr:to>
    <xdr:graphicFrame macro="">
      <xdr:nvGraphicFramePr>
        <xdr:cNvPr id="133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2.emf"/><Relationship Id="rId4" Type="http://schemas.openxmlformats.org/officeDocument/2006/relationships/oleObject" Target="../embeddings/oleObject1.bin"/><Relationship Id="rId9" Type="http://schemas.openxmlformats.org/officeDocument/2006/relationships/image" Target="../media/image4.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121" workbookViewId="0">
      <selection activeCell="E10" sqref="E10"/>
    </sheetView>
  </sheetViews>
  <sheetFormatPr baseColWidth="10" defaultRowHeight="12.75" x14ac:dyDescent="0.2"/>
  <cols>
    <col min="1" max="1" width="3" style="13" customWidth="1"/>
    <col min="2" max="2" width="20.5703125" customWidth="1"/>
    <col min="3" max="3" width="11.85546875" customWidth="1"/>
    <col min="4" max="4" width="20.85546875" customWidth="1"/>
    <col min="5" max="5" width="19.42578125" customWidth="1"/>
    <col min="6" max="6" width="17.85546875" customWidth="1"/>
    <col min="7" max="7" width="4" customWidth="1"/>
  </cols>
  <sheetData>
    <row r="1" spans="1:7" ht="16.5" customHeight="1" x14ac:dyDescent="0.25">
      <c r="A1" s="42"/>
      <c r="B1" s="4" t="s">
        <v>14</v>
      </c>
      <c r="C1" s="1"/>
      <c r="D1" s="3" t="s">
        <v>33</v>
      </c>
      <c r="E1" s="1"/>
      <c r="F1" s="1"/>
      <c r="G1" s="1"/>
    </row>
    <row r="2" spans="1:7" ht="15.75" x14ac:dyDescent="0.25">
      <c r="A2" s="42"/>
      <c r="B2" s="4" t="s">
        <v>15</v>
      </c>
      <c r="C2" s="1"/>
      <c r="D2" s="3" t="s">
        <v>32</v>
      </c>
      <c r="E2" s="1"/>
      <c r="F2" s="1"/>
      <c r="G2" s="1"/>
    </row>
    <row r="3" spans="1:7" ht="15" x14ac:dyDescent="0.2">
      <c r="A3" s="42"/>
      <c r="B3" s="4" t="s">
        <v>16</v>
      </c>
      <c r="C3" s="1"/>
      <c r="D3" s="4" t="s">
        <v>20</v>
      </c>
      <c r="E3" s="1"/>
      <c r="F3" s="1"/>
      <c r="G3" s="1"/>
    </row>
    <row r="4" spans="1:7" ht="15.75" x14ac:dyDescent="0.25">
      <c r="A4" s="42"/>
      <c r="B4" s="4" t="s">
        <v>21</v>
      </c>
      <c r="C4" s="1"/>
      <c r="D4" s="5" t="s">
        <v>110</v>
      </c>
      <c r="E4" s="1"/>
      <c r="F4" s="1"/>
      <c r="G4" s="1"/>
    </row>
    <row r="5" spans="1:7" ht="31.5" customHeight="1" x14ac:dyDescent="0.25">
      <c r="A5" s="42"/>
      <c r="B5" s="125" t="s">
        <v>17</v>
      </c>
      <c r="C5" s="1"/>
      <c r="D5" s="5"/>
      <c r="E5" s="1"/>
      <c r="F5" s="1"/>
      <c r="G5" s="1"/>
    </row>
    <row r="6" spans="1:7" ht="36.75" customHeight="1" x14ac:dyDescent="0.2">
      <c r="A6" s="42"/>
      <c r="B6" s="125" t="s">
        <v>22</v>
      </c>
      <c r="C6" s="341" t="s">
        <v>111</v>
      </c>
      <c r="D6" s="342"/>
      <c r="E6" s="342"/>
      <c r="F6" s="342"/>
      <c r="G6" s="342"/>
    </row>
    <row r="7" spans="1:7" ht="15" x14ac:dyDescent="0.2">
      <c r="A7" s="42"/>
      <c r="B7" s="4"/>
      <c r="C7" s="158"/>
      <c r="D7" s="159"/>
      <c r="E7" s="154"/>
      <c r="F7" s="154"/>
      <c r="G7" s="154"/>
    </row>
    <row r="8" spans="1:7" x14ac:dyDescent="0.2">
      <c r="A8" s="184"/>
      <c r="B8" s="343" t="s">
        <v>188</v>
      </c>
      <c r="C8" s="344"/>
      <c r="D8" s="344"/>
    </row>
    <row r="9" spans="1:7" ht="13.5" thickBot="1" x14ac:dyDescent="0.25">
      <c r="A9" s="184"/>
    </row>
    <row r="10" spans="1:7" ht="13.5" thickBot="1" x14ac:dyDescent="0.25">
      <c r="A10" s="184"/>
      <c r="B10" s="187" t="s">
        <v>187</v>
      </c>
      <c r="C10" s="188"/>
      <c r="D10" s="189" t="s">
        <v>54</v>
      </c>
      <c r="E10" s="14"/>
      <c r="F10" s="14"/>
      <c r="G10" s="14"/>
    </row>
    <row r="11" spans="1:7" ht="13.5" thickBot="1" x14ac:dyDescent="0.25">
      <c r="A11" s="184"/>
      <c r="B11" s="315" t="s">
        <v>55</v>
      </c>
      <c r="C11" s="186" t="s">
        <v>56</v>
      </c>
      <c r="D11" s="190" t="s">
        <v>57</v>
      </c>
      <c r="E11" s="14"/>
      <c r="F11" s="14"/>
      <c r="G11" s="14"/>
    </row>
    <row r="12" spans="1:7" x14ac:dyDescent="0.2">
      <c r="A12" s="184"/>
      <c r="B12" s="316">
        <v>39448</v>
      </c>
      <c r="C12" s="320">
        <v>13332315</v>
      </c>
      <c r="D12" s="324" t="s">
        <v>58</v>
      </c>
      <c r="E12" s="15"/>
    </row>
    <row r="13" spans="1:7" x14ac:dyDescent="0.2">
      <c r="A13" s="184"/>
      <c r="B13" s="317">
        <v>39479</v>
      </c>
      <c r="C13" s="321">
        <v>11038333</v>
      </c>
      <c r="D13" s="325">
        <f>C13/C12</f>
        <v>0.82793820878069557</v>
      </c>
      <c r="E13" s="16"/>
    </row>
    <row r="14" spans="1:7" x14ac:dyDescent="0.2">
      <c r="A14" s="184"/>
      <c r="B14" s="318">
        <v>39508</v>
      </c>
      <c r="C14" s="322">
        <v>7031695</v>
      </c>
      <c r="D14" s="326">
        <f t="shared" ref="D14:D23" si="0">C14/C13</f>
        <v>0.63702508340706876</v>
      </c>
      <c r="E14" s="16"/>
      <c r="F14" s="14"/>
      <c r="G14" s="14"/>
    </row>
    <row r="15" spans="1:7" x14ac:dyDescent="0.2">
      <c r="A15" s="184"/>
      <c r="B15" s="317">
        <v>39539</v>
      </c>
      <c r="C15" s="321">
        <v>12335681</v>
      </c>
      <c r="D15" s="327">
        <f t="shared" si="0"/>
        <v>1.7542969369405244</v>
      </c>
      <c r="E15" s="16"/>
      <c r="F15" s="14"/>
      <c r="G15" s="14"/>
    </row>
    <row r="16" spans="1:7" x14ac:dyDescent="0.2">
      <c r="A16" s="184"/>
      <c r="B16" s="318">
        <v>39569</v>
      </c>
      <c r="C16" s="322">
        <v>4476739</v>
      </c>
      <c r="D16" s="326">
        <f t="shared" si="0"/>
        <v>0.36290975747508386</v>
      </c>
      <c r="E16" s="16"/>
      <c r="F16" s="14"/>
      <c r="G16" s="14"/>
    </row>
    <row r="17" spans="1:7" x14ac:dyDescent="0.2">
      <c r="A17" s="184"/>
      <c r="B17" s="317">
        <v>39600</v>
      </c>
      <c r="C17" s="321">
        <v>9609594</v>
      </c>
      <c r="D17" s="327">
        <f t="shared" si="0"/>
        <v>2.1465611464058996</v>
      </c>
      <c r="E17" s="16"/>
    </row>
    <row r="18" spans="1:7" x14ac:dyDescent="0.2">
      <c r="A18" s="184"/>
      <c r="B18" s="318">
        <v>39630</v>
      </c>
      <c r="C18" s="322">
        <v>7136415</v>
      </c>
      <c r="D18" s="326">
        <f t="shared" si="0"/>
        <v>0.74263439225424088</v>
      </c>
      <c r="E18" s="16"/>
    </row>
    <row r="19" spans="1:7" x14ac:dyDescent="0.2">
      <c r="B19" s="317">
        <v>39661</v>
      </c>
      <c r="C19" s="321">
        <v>12626557</v>
      </c>
      <c r="D19" s="327">
        <f t="shared" si="0"/>
        <v>1.7693137240477186</v>
      </c>
      <c r="E19" s="16"/>
      <c r="F19" s="14"/>
      <c r="G19" s="14"/>
    </row>
    <row r="20" spans="1:7" x14ac:dyDescent="0.2">
      <c r="B20" s="318">
        <v>39692</v>
      </c>
      <c r="C20" s="322">
        <v>15515165</v>
      </c>
      <c r="D20" s="326">
        <f t="shared" si="0"/>
        <v>1.2287724199082932</v>
      </c>
      <c r="E20" s="16"/>
      <c r="F20" s="14"/>
      <c r="G20" s="14"/>
    </row>
    <row r="21" spans="1:7" ht="15" customHeight="1" thickBot="1" x14ac:dyDescent="0.3">
      <c r="A21" s="185"/>
      <c r="B21" s="317">
        <v>39722</v>
      </c>
      <c r="C21" s="321">
        <v>8466178</v>
      </c>
      <c r="D21" s="327">
        <f t="shared" si="0"/>
        <v>0.54567115464128157</v>
      </c>
      <c r="E21" s="16"/>
      <c r="F21" s="14"/>
      <c r="G21" s="14"/>
    </row>
    <row r="22" spans="1:7" ht="15.75" thickBot="1" x14ac:dyDescent="0.25">
      <c r="A22" s="42"/>
      <c r="B22" s="318">
        <v>39753</v>
      </c>
      <c r="C22" s="322">
        <v>15991765</v>
      </c>
      <c r="D22" s="326">
        <f t="shared" si="0"/>
        <v>1.8889001625054422</v>
      </c>
      <c r="E22" s="329" t="s">
        <v>113</v>
      </c>
      <c r="F22" s="330">
        <f>GEOMEAN(D13:D23)</f>
        <v>0.96715660690705918</v>
      </c>
      <c r="G22" s="17"/>
    </row>
    <row r="23" spans="1:7" ht="15.75" thickBot="1" x14ac:dyDescent="0.25">
      <c r="A23" s="42"/>
      <c r="B23" s="319">
        <v>39783</v>
      </c>
      <c r="C23" s="323">
        <v>9233586</v>
      </c>
      <c r="D23" s="328">
        <f t="shared" si="0"/>
        <v>0.57739630366004002</v>
      </c>
      <c r="E23" s="331" t="s">
        <v>114</v>
      </c>
      <c r="F23" s="332">
        <f>AVERAGE(D13:D23)</f>
        <v>1.1346744809114806</v>
      </c>
      <c r="G23" s="17"/>
    </row>
    <row r="24" spans="1:7" ht="15" x14ac:dyDescent="0.2">
      <c r="A24" s="42"/>
    </row>
    <row r="25" spans="1:7" x14ac:dyDescent="0.2">
      <c r="B25" s="191" t="s">
        <v>112</v>
      </c>
    </row>
    <row r="26" spans="1:7" x14ac:dyDescent="0.2">
      <c r="B26" s="191" t="s">
        <v>115</v>
      </c>
      <c r="C26" s="8"/>
    </row>
    <row r="27" spans="1:7" ht="27" customHeight="1" x14ac:dyDescent="0.2">
      <c r="B27" s="345" t="s">
        <v>116</v>
      </c>
      <c r="C27" s="342"/>
      <c r="D27" s="342"/>
      <c r="E27" s="342"/>
      <c r="F27" s="342"/>
    </row>
  </sheetData>
  <mergeCells count="3">
    <mergeCell ref="C6:G6"/>
    <mergeCell ref="B8:D8"/>
    <mergeCell ref="B27:F27"/>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121" workbookViewId="0">
      <selection activeCell="H10" sqref="H10"/>
    </sheetView>
  </sheetViews>
  <sheetFormatPr baseColWidth="10" defaultRowHeight="12.75" x14ac:dyDescent="0.2"/>
  <cols>
    <col min="1" max="1" width="3" style="14" customWidth="1"/>
    <col min="2" max="2" width="20" customWidth="1"/>
    <col min="3" max="3" width="15.28515625" customWidth="1"/>
    <col min="4" max="4" width="17" customWidth="1"/>
    <col min="5" max="5" width="15.28515625" customWidth="1"/>
    <col min="6" max="6" width="16" customWidth="1"/>
    <col min="7" max="7" width="15.85546875" customWidth="1"/>
    <col min="8" max="8" width="14.5703125" customWidth="1"/>
  </cols>
  <sheetData>
    <row r="1" spans="1:8" ht="16.5" customHeight="1" x14ac:dyDescent="0.25">
      <c r="A1" s="42"/>
      <c r="B1" s="4" t="s">
        <v>14</v>
      </c>
      <c r="C1" s="1"/>
      <c r="D1" s="3" t="s">
        <v>94</v>
      </c>
      <c r="E1" s="1"/>
      <c r="F1" s="1"/>
      <c r="G1" s="1"/>
    </row>
    <row r="2" spans="1:8" ht="15.75" x14ac:dyDescent="0.25">
      <c r="A2" s="42"/>
      <c r="B2" s="4" t="s">
        <v>15</v>
      </c>
      <c r="C2" s="1"/>
      <c r="D2" s="3" t="s">
        <v>98</v>
      </c>
      <c r="E2" s="1"/>
      <c r="F2" s="1"/>
      <c r="G2" s="1"/>
    </row>
    <row r="3" spans="1:8" ht="15" x14ac:dyDescent="0.2">
      <c r="A3" s="42"/>
      <c r="B3" s="4" t="s">
        <v>16</v>
      </c>
      <c r="C3" s="1"/>
      <c r="D3" s="4" t="s">
        <v>20</v>
      </c>
      <c r="E3" s="1"/>
      <c r="F3" s="1"/>
      <c r="G3" s="1"/>
    </row>
    <row r="4" spans="1:8" ht="17.25" customHeight="1" x14ac:dyDescent="0.25">
      <c r="A4" s="42"/>
      <c r="B4" s="4" t="s">
        <v>21</v>
      </c>
      <c r="C4" s="1"/>
      <c r="D4" s="5" t="s">
        <v>97</v>
      </c>
      <c r="E4" s="1"/>
      <c r="F4" s="1"/>
      <c r="G4" s="1"/>
    </row>
    <row r="5" spans="1:8" ht="15" x14ac:dyDescent="0.2">
      <c r="A5" s="42"/>
      <c r="B5" s="125" t="s">
        <v>22</v>
      </c>
      <c r="C5" s="363" t="s">
        <v>99</v>
      </c>
      <c r="D5" s="364"/>
      <c r="E5" s="364"/>
      <c r="F5" s="364"/>
      <c r="G5" s="364"/>
    </row>
    <row r="6" spans="1:8" ht="17.25" customHeight="1" x14ac:dyDescent="0.2">
      <c r="A6" s="42"/>
      <c r="B6" s="4"/>
      <c r="C6" s="365" t="s">
        <v>100</v>
      </c>
      <c r="D6" s="366"/>
      <c r="E6" s="366"/>
      <c r="F6" s="366"/>
      <c r="G6" s="366"/>
    </row>
    <row r="7" spans="1:8" ht="24.75" customHeight="1" x14ac:dyDescent="0.2">
      <c r="A7" s="42"/>
      <c r="B7" s="4"/>
      <c r="C7" s="6"/>
      <c r="D7" s="1"/>
      <c r="E7" s="1"/>
      <c r="F7" s="2"/>
      <c r="G7" s="2"/>
    </row>
    <row r="8" spans="1:8" ht="15" x14ac:dyDescent="0.2">
      <c r="A8" s="42"/>
      <c r="B8" s="126"/>
      <c r="C8" s="127"/>
      <c r="D8" s="42"/>
      <c r="E8" s="42"/>
      <c r="F8" s="128"/>
      <c r="G8" s="128"/>
    </row>
    <row r="9" spans="1:8" x14ac:dyDescent="0.2">
      <c r="A9" s="93"/>
      <c r="B9" s="101" t="s">
        <v>101</v>
      </c>
      <c r="C9" s="102"/>
      <c r="D9" s="102"/>
      <c r="E9" s="10"/>
      <c r="F9" s="10"/>
      <c r="G9" s="10"/>
      <c r="H9" s="10"/>
    </row>
    <row r="10" spans="1:8" ht="15.75" thickBot="1" x14ac:dyDescent="0.25">
      <c r="A10" s="93"/>
      <c r="B10" s="133"/>
      <c r="C10" s="134"/>
      <c r="D10" s="134"/>
      <c r="E10" s="135"/>
      <c r="F10" s="135"/>
      <c r="G10" s="135"/>
      <c r="H10" s="10"/>
    </row>
    <row r="11" spans="1:8" ht="13.5" thickBot="1" x14ac:dyDescent="0.25">
      <c r="A11" s="129"/>
      <c r="B11" s="151" t="s">
        <v>79</v>
      </c>
      <c r="C11" s="136" t="s">
        <v>96</v>
      </c>
      <c r="D11" s="152" t="s">
        <v>70</v>
      </c>
      <c r="E11" s="152" t="s">
        <v>71</v>
      </c>
      <c r="F11" s="153" t="s">
        <v>72</v>
      </c>
      <c r="G11" s="137" t="s">
        <v>73</v>
      </c>
    </row>
    <row r="12" spans="1:8" ht="15" x14ac:dyDescent="0.2">
      <c r="A12" s="130"/>
      <c r="B12" s="138" t="s">
        <v>2</v>
      </c>
      <c r="C12" s="141">
        <v>1127</v>
      </c>
      <c r="D12" s="144">
        <v>1141</v>
      </c>
      <c r="E12" s="144">
        <v>1049</v>
      </c>
      <c r="F12" s="144">
        <v>1339</v>
      </c>
      <c r="G12" s="148">
        <v>1060</v>
      </c>
      <c r="H12" s="18"/>
    </row>
    <row r="13" spans="1:8" ht="15" x14ac:dyDescent="0.2">
      <c r="A13" s="130"/>
      <c r="B13" s="110" t="s">
        <v>3</v>
      </c>
      <c r="C13" s="109">
        <v>1407</v>
      </c>
      <c r="D13" s="145">
        <v>945</v>
      </c>
      <c r="E13" s="145">
        <v>938</v>
      </c>
      <c r="F13" s="145">
        <v>1014</v>
      </c>
      <c r="G13" s="149">
        <v>1230</v>
      </c>
      <c r="H13" s="18"/>
    </row>
    <row r="14" spans="1:8" ht="15" x14ac:dyDescent="0.2">
      <c r="A14" s="130"/>
      <c r="B14" s="139" t="s">
        <v>4</v>
      </c>
      <c r="C14" s="142">
        <v>1334</v>
      </c>
      <c r="D14" s="146">
        <v>1388</v>
      </c>
      <c r="E14" s="146">
        <v>902</v>
      </c>
      <c r="F14" s="146">
        <v>1153</v>
      </c>
      <c r="G14" s="148">
        <v>805</v>
      </c>
      <c r="H14" s="18"/>
    </row>
    <row r="15" spans="1:8" ht="15" x14ac:dyDescent="0.2">
      <c r="A15" s="130"/>
      <c r="B15" s="110" t="s">
        <v>5</v>
      </c>
      <c r="C15" s="109">
        <v>981</v>
      </c>
      <c r="D15" s="145">
        <v>1353</v>
      </c>
      <c r="E15" s="145">
        <v>897</v>
      </c>
      <c r="F15" s="145">
        <v>1441</v>
      </c>
      <c r="G15" s="149">
        <v>1398</v>
      </c>
      <c r="H15" s="18"/>
    </row>
    <row r="16" spans="1:8" ht="15" x14ac:dyDescent="0.2">
      <c r="A16" s="130"/>
      <c r="B16" s="139" t="s">
        <v>6</v>
      </c>
      <c r="C16" s="142">
        <v>1223</v>
      </c>
      <c r="D16" s="146">
        <v>813</v>
      </c>
      <c r="E16" s="146">
        <v>1464</v>
      </c>
      <c r="F16" s="146">
        <v>1481</v>
      </c>
      <c r="G16" s="148">
        <v>861</v>
      </c>
      <c r="H16" s="18"/>
    </row>
    <row r="17" spans="1:8" ht="15" x14ac:dyDescent="0.2">
      <c r="A17" s="130"/>
      <c r="B17" s="110" t="s">
        <v>7</v>
      </c>
      <c r="C17" s="109">
        <v>1322</v>
      </c>
      <c r="D17" s="145">
        <v>1358</v>
      </c>
      <c r="E17" s="145">
        <v>1385</v>
      </c>
      <c r="F17" s="145">
        <v>1166</v>
      </c>
      <c r="G17" s="149">
        <v>1081</v>
      </c>
      <c r="H17" s="18"/>
    </row>
    <row r="18" spans="1:8" ht="15" x14ac:dyDescent="0.2">
      <c r="A18" s="130"/>
      <c r="B18" s="139" t="s">
        <v>8</v>
      </c>
      <c r="C18" s="142">
        <v>1316</v>
      </c>
      <c r="D18" s="146">
        <v>982</v>
      </c>
      <c r="E18" s="146">
        <v>892</v>
      </c>
      <c r="F18" s="146">
        <v>1015</v>
      </c>
      <c r="G18" s="148">
        <v>1424</v>
      </c>
      <c r="H18" s="18"/>
    </row>
    <row r="19" spans="1:8" ht="15" x14ac:dyDescent="0.2">
      <c r="A19" s="130"/>
      <c r="B19" s="110" t="s">
        <v>9</v>
      </c>
      <c r="C19" s="109">
        <v>1168</v>
      </c>
      <c r="D19" s="145">
        <v>896</v>
      </c>
      <c r="E19" s="145">
        <v>1000</v>
      </c>
      <c r="F19" s="145">
        <v>1035</v>
      </c>
      <c r="G19" s="149">
        <v>1094</v>
      </c>
      <c r="H19" s="18"/>
    </row>
    <row r="20" spans="1:8" ht="15" x14ac:dyDescent="0.2">
      <c r="A20" s="130"/>
      <c r="B20" s="139" t="s">
        <v>10</v>
      </c>
      <c r="C20" s="142">
        <v>1212</v>
      </c>
      <c r="D20" s="146">
        <v>1243</v>
      </c>
      <c r="E20" s="146">
        <v>1050</v>
      </c>
      <c r="F20" s="146">
        <v>1077</v>
      </c>
      <c r="G20" s="148">
        <v>848</v>
      </c>
      <c r="H20" s="18"/>
    </row>
    <row r="21" spans="1:8" ht="15" x14ac:dyDescent="0.2">
      <c r="A21" s="130"/>
      <c r="B21" s="110" t="s">
        <v>11</v>
      </c>
      <c r="C21" s="109">
        <v>1218</v>
      </c>
      <c r="D21" s="145">
        <v>1088</v>
      </c>
      <c r="E21" s="145">
        <v>998</v>
      </c>
      <c r="F21" s="145">
        <v>1446</v>
      </c>
      <c r="G21" s="149">
        <v>1108</v>
      </c>
    </row>
    <row r="22" spans="1:8" ht="15" x14ac:dyDescent="0.2">
      <c r="A22" s="130"/>
      <c r="B22" s="139" t="s">
        <v>12</v>
      </c>
      <c r="C22" s="142">
        <v>1311</v>
      </c>
      <c r="D22" s="146">
        <v>945</v>
      </c>
      <c r="E22" s="146">
        <v>1222</v>
      </c>
      <c r="F22" s="146">
        <v>828</v>
      </c>
      <c r="G22" s="148">
        <v>1465</v>
      </c>
    </row>
    <row r="23" spans="1:8" ht="14.25" customHeight="1" thickBot="1" x14ac:dyDescent="0.25">
      <c r="A23" s="130"/>
      <c r="B23" s="140" t="s">
        <v>13</v>
      </c>
      <c r="C23" s="143">
        <v>1421</v>
      </c>
      <c r="D23" s="147">
        <v>903</v>
      </c>
      <c r="E23" s="147">
        <v>1087</v>
      </c>
      <c r="F23" s="147">
        <v>854</v>
      </c>
      <c r="G23" s="150">
        <v>1189</v>
      </c>
    </row>
    <row r="24" spans="1:8" ht="15" x14ac:dyDescent="0.2">
      <c r="A24" s="131"/>
      <c r="B24" s="155" t="s">
        <v>59</v>
      </c>
      <c r="C24" s="156">
        <f>PERCENTILE(C$12:C$23,0.1)</f>
        <v>1131.0999999999999</v>
      </c>
      <c r="D24" s="156">
        <f>PERCENTILE(D$12:D$23,0.1)</f>
        <v>896.7</v>
      </c>
      <c r="E24" s="156">
        <f>PERCENTILE(E$12:E$23,0.1)</f>
        <v>897.5</v>
      </c>
      <c r="F24" s="156">
        <f>PERCENTILE(F$12:F$23,0.1)</f>
        <v>870</v>
      </c>
      <c r="G24" s="156">
        <f>PERCENTILE(G$12:G$23,0.1)</f>
        <v>849.3</v>
      </c>
    </row>
    <row r="25" spans="1:8" ht="15" x14ac:dyDescent="0.2">
      <c r="A25" s="131"/>
      <c r="B25" s="110" t="s">
        <v>60</v>
      </c>
      <c r="C25" s="109">
        <f>PERCENTILE(C$12:C$23,0.2)</f>
        <v>1176.8</v>
      </c>
      <c r="D25" s="109">
        <f>PERCENTILE(D$12:D$23,0.2)</f>
        <v>911.4</v>
      </c>
      <c r="E25" s="109">
        <f>PERCENTILE(E$12:E$23,0.2)</f>
        <v>909.2</v>
      </c>
      <c r="F25" s="109">
        <f>PERCENTILE(F$12:F$23,0.2)</f>
        <v>1014.2</v>
      </c>
      <c r="G25" s="109">
        <f>PERCENTILE(G$12:G$23,0.2)</f>
        <v>900.80000000000007</v>
      </c>
    </row>
    <row r="26" spans="1:8" ht="15" x14ac:dyDescent="0.2">
      <c r="A26" s="131"/>
      <c r="B26" s="155" t="s">
        <v>61</v>
      </c>
      <c r="C26" s="156">
        <f>PERCENTILE(C$12:C$23,0.3)</f>
        <v>1213.8</v>
      </c>
      <c r="D26" s="156">
        <f>PERCENTILE(D$12:D$23,0.3)</f>
        <v>945</v>
      </c>
      <c r="E26" s="156">
        <f>PERCENTILE(E$12:E$23,0.3)</f>
        <v>956</v>
      </c>
      <c r="F26" s="156">
        <f>PERCENTILE(F$12:F$23,0.3)</f>
        <v>1021</v>
      </c>
      <c r="G26" s="156">
        <f>PERCENTILE(G$12:G$23,0.3)</f>
        <v>1066.3</v>
      </c>
    </row>
    <row r="27" spans="1:8" x14ac:dyDescent="0.2">
      <c r="A27" s="132"/>
      <c r="B27" s="110" t="s">
        <v>62</v>
      </c>
      <c r="C27" s="109">
        <f>PERCENTILE(C$12:C$23,0.4)</f>
        <v>1220</v>
      </c>
      <c r="D27" s="109">
        <f>PERCENTILE(D$12:D$23,0.4)</f>
        <v>959.80000000000007</v>
      </c>
      <c r="E27" s="109">
        <f>PERCENTILE(E$12:E$23,0.4)</f>
        <v>998.8</v>
      </c>
      <c r="F27" s="109">
        <f>PERCENTILE(F$12:F$23,0.4)</f>
        <v>1051.8</v>
      </c>
      <c r="G27" s="109">
        <f>PERCENTILE(G$12:G$23,0.4)</f>
        <v>1086.2</v>
      </c>
    </row>
    <row r="28" spans="1:8" x14ac:dyDescent="0.2">
      <c r="A28" s="132"/>
      <c r="B28" s="155" t="s">
        <v>63</v>
      </c>
      <c r="C28" s="156">
        <f>PERCENTILE(C$12:C$23,0.5)</f>
        <v>1267</v>
      </c>
      <c r="D28" s="156">
        <f>PERCENTILE(D$12:D$23,0.5)</f>
        <v>1035</v>
      </c>
      <c r="E28" s="156">
        <f>PERCENTILE(E$12:E$23,0.5)</f>
        <v>1024.5</v>
      </c>
      <c r="F28" s="156">
        <f>PERCENTILE(F$12:F$23,0.5)</f>
        <v>1115</v>
      </c>
      <c r="G28" s="156">
        <f>PERCENTILE(G$12:G$23,0.5)</f>
        <v>1101</v>
      </c>
    </row>
    <row r="29" spans="1:8" x14ac:dyDescent="0.2">
      <c r="A29" s="132"/>
      <c r="B29" s="110" t="s">
        <v>64</v>
      </c>
      <c r="C29" s="157">
        <f>PERCENTILE(C$12:C$23,0.6)</f>
        <v>1314</v>
      </c>
      <c r="D29" s="157">
        <f>PERCENTILE(D$12:D$23,0.6)</f>
        <v>1119.8</v>
      </c>
      <c r="E29" s="157">
        <f>PERCENTILE(E$12:E$23,0.6)</f>
        <v>1049.5999999999999</v>
      </c>
      <c r="F29" s="157">
        <f>PERCENTILE(F$12:F$23,0.6)</f>
        <v>1160.8</v>
      </c>
      <c r="G29" s="157">
        <f>PERCENTILE(G$12:G$23,0.6)</f>
        <v>1156.5999999999999</v>
      </c>
    </row>
    <row r="30" spans="1:8" x14ac:dyDescent="0.2">
      <c r="A30" s="132"/>
      <c r="B30" s="155" t="s">
        <v>65</v>
      </c>
      <c r="C30" s="156">
        <f>PERCENTILE(C$12:C$23,0.7)</f>
        <v>1320.2</v>
      </c>
      <c r="D30" s="156">
        <f>PERCENTILE(D$12:D$23,0.7)</f>
        <v>1212.3999999999999</v>
      </c>
      <c r="E30" s="156">
        <f>PERCENTILE(E$12:E$23,0.7)</f>
        <v>1075.8999999999999</v>
      </c>
      <c r="F30" s="156">
        <f>PERCENTILE(F$12:F$23,0.7)</f>
        <v>1287.0999999999999</v>
      </c>
      <c r="G30" s="156">
        <f>PERCENTILE(G$12:G$23,0.7)</f>
        <v>1217.7</v>
      </c>
    </row>
    <row r="31" spans="1:8" x14ac:dyDescent="0.2">
      <c r="A31" s="132"/>
      <c r="B31" s="110" t="s">
        <v>66</v>
      </c>
      <c r="C31" s="109">
        <f>PERCENTILE(C$12:C$23,0.8)</f>
        <v>1331.6</v>
      </c>
      <c r="D31" s="109">
        <f>PERCENTILE(D$12:D$23,0.8)</f>
        <v>1331</v>
      </c>
      <c r="E31" s="109">
        <f>PERCENTILE(E$12:E$23,0.8)</f>
        <v>1195</v>
      </c>
      <c r="F31" s="109">
        <f>PERCENTILE(F$12:F$23,0.8)</f>
        <v>1420.6000000000001</v>
      </c>
      <c r="G31" s="109">
        <f>PERCENTILE(G$12:G$23,0.8)</f>
        <v>1364.4</v>
      </c>
    </row>
    <row r="32" spans="1:8" x14ac:dyDescent="0.2">
      <c r="A32" s="132"/>
      <c r="B32" s="155" t="s">
        <v>67</v>
      </c>
      <c r="C32" s="156">
        <f>PERCENTILE(C$12:C$23,0.9)</f>
        <v>1399.7</v>
      </c>
      <c r="D32" s="156">
        <f>PERCENTILE(D$12:D$23,0.9)</f>
        <v>1357.5</v>
      </c>
      <c r="E32" s="156">
        <f>PERCENTILE(E$12:E$23,0.9)</f>
        <v>1368.7</v>
      </c>
      <c r="F32" s="156">
        <f>PERCENTILE(F$12:F$23,0.9)</f>
        <v>1445.5</v>
      </c>
      <c r="G32" s="156">
        <f>PERCENTILE(G$12:G$23,0.9)</f>
        <v>1421.4</v>
      </c>
    </row>
    <row r="33" spans="1:7" ht="13.5" thickBot="1" x14ac:dyDescent="0.25">
      <c r="A33" s="132"/>
      <c r="B33" s="140" t="s">
        <v>68</v>
      </c>
      <c r="C33" s="143">
        <f>PERCENTILE(C$12:C$23,1)</f>
        <v>1421</v>
      </c>
      <c r="D33" s="143">
        <f>PERCENTILE(D$12:D$23,1)</f>
        <v>1388</v>
      </c>
      <c r="E33" s="143">
        <f>PERCENTILE(E$12:E$23,1)</f>
        <v>1464</v>
      </c>
      <c r="F33" s="143">
        <f>PERCENTILE(F$12:F$23,1)</f>
        <v>1481</v>
      </c>
      <c r="G33" s="143">
        <f>PERCENTILE(G$12:G$23,1)</f>
        <v>1465</v>
      </c>
    </row>
  </sheetData>
  <mergeCells count="2">
    <mergeCell ref="C5:G5"/>
    <mergeCell ref="C6:G6"/>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zoomScale="121" workbookViewId="0">
      <selection activeCell="B8" sqref="B8"/>
    </sheetView>
  </sheetViews>
  <sheetFormatPr baseColWidth="10" defaultRowHeight="12.75" x14ac:dyDescent="0.2"/>
  <cols>
    <col min="1" max="1" width="3" style="14" customWidth="1"/>
    <col min="2" max="2" width="20" customWidth="1"/>
    <col min="3" max="3" width="15.28515625" customWidth="1"/>
    <col min="4" max="4" width="17" customWidth="1"/>
    <col min="5" max="5" width="15.28515625" customWidth="1"/>
    <col min="6" max="6" width="16" customWidth="1"/>
    <col min="7" max="7" width="15.85546875" customWidth="1"/>
    <col min="8" max="8" width="14.5703125" customWidth="1"/>
  </cols>
  <sheetData>
    <row r="1" spans="1:7" ht="16.5" customHeight="1" x14ac:dyDescent="0.25">
      <c r="A1" s="42"/>
      <c r="B1" s="4" t="s">
        <v>14</v>
      </c>
      <c r="C1" s="1"/>
      <c r="D1" s="3" t="s">
        <v>197</v>
      </c>
      <c r="E1" s="1"/>
      <c r="F1" s="1"/>
      <c r="G1" s="1"/>
    </row>
    <row r="2" spans="1:7" ht="15.75" x14ac:dyDescent="0.25">
      <c r="A2" s="42"/>
      <c r="B2" s="4" t="s">
        <v>15</v>
      </c>
      <c r="C2" s="1"/>
      <c r="D2" s="3" t="s">
        <v>198</v>
      </c>
      <c r="E2" s="1"/>
      <c r="F2" s="1"/>
      <c r="G2" s="1"/>
    </row>
    <row r="3" spans="1:7" ht="15" x14ac:dyDescent="0.2">
      <c r="A3" s="42"/>
      <c r="B3" s="4" t="s">
        <v>16</v>
      </c>
      <c r="C3" s="1"/>
      <c r="D3" s="4" t="s">
        <v>20</v>
      </c>
      <c r="E3" s="1"/>
      <c r="F3" s="1"/>
      <c r="G3" s="1"/>
    </row>
    <row r="4" spans="1:7" ht="17.25" customHeight="1" x14ac:dyDescent="0.25">
      <c r="A4" s="42"/>
      <c r="B4" s="4" t="s">
        <v>21</v>
      </c>
      <c r="C4" s="1"/>
      <c r="D4" s="5" t="s">
        <v>199</v>
      </c>
      <c r="E4" s="1"/>
      <c r="F4" s="1"/>
      <c r="G4" s="1"/>
    </row>
    <row r="5" spans="1:7" ht="23.25" customHeight="1" x14ac:dyDescent="0.2">
      <c r="A5" s="42"/>
      <c r="B5" s="125" t="s">
        <v>22</v>
      </c>
      <c r="C5" s="367" t="s">
        <v>200</v>
      </c>
      <c r="D5" s="364"/>
      <c r="E5" s="364"/>
      <c r="F5" s="364"/>
      <c r="G5" s="364"/>
    </row>
    <row r="6" spans="1:7" ht="12.75" customHeight="1" x14ac:dyDescent="0.2">
      <c r="A6" s="42"/>
      <c r="B6" s="4"/>
      <c r="C6" s="6"/>
      <c r="D6" s="1"/>
      <c r="E6" s="1"/>
      <c r="F6" s="2"/>
      <c r="G6" s="2"/>
    </row>
    <row r="7" spans="1:7" ht="15" x14ac:dyDescent="0.2">
      <c r="A7" s="42"/>
      <c r="B7" s="126"/>
      <c r="C7" s="127"/>
      <c r="D7" s="42"/>
      <c r="E7" s="42"/>
      <c r="F7" s="128"/>
      <c r="G7" s="128"/>
    </row>
    <row r="8" spans="1:7" ht="14.25" x14ac:dyDescent="0.2">
      <c r="B8" s="340" t="s">
        <v>220</v>
      </c>
    </row>
  </sheetData>
  <mergeCells count="1">
    <mergeCell ref="C5:G5"/>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zoomScale="121" workbookViewId="0">
      <selection activeCell="F12" sqref="F12"/>
    </sheetView>
  </sheetViews>
  <sheetFormatPr baseColWidth="10" defaultRowHeight="12.75" x14ac:dyDescent="0.2"/>
  <cols>
    <col min="1" max="1" width="3" style="14" customWidth="1"/>
    <col min="2" max="2" width="20" customWidth="1"/>
    <col min="3" max="3" width="15.28515625" customWidth="1"/>
    <col min="4" max="4" width="17" customWidth="1"/>
    <col min="5" max="5" width="15.28515625" customWidth="1"/>
    <col min="6" max="6" width="16" customWidth="1"/>
    <col min="7" max="7" width="15.85546875" customWidth="1"/>
    <col min="8" max="8" width="14.5703125" customWidth="1"/>
  </cols>
  <sheetData>
    <row r="1" spans="1:7" ht="16.5" customHeight="1" x14ac:dyDescent="0.25">
      <c r="A1" s="42"/>
      <c r="B1" s="4" t="s">
        <v>14</v>
      </c>
      <c r="C1" s="1"/>
      <c r="D1" s="3" t="s">
        <v>201</v>
      </c>
      <c r="E1" s="1"/>
      <c r="F1" s="1"/>
      <c r="G1" s="1"/>
    </row>
    <row r="2" spans="1:7" ht="15.75" x14ac:dyDescent="0.25">
      <c r="A2" s="42"/>
      <c r="B2" s="4" t="s">
        <v>15</v>
      </c>
      <c r="C2" s="1"/>
      <c r="D2" s="3" t="s">
        <v>203</v>
      </c>
      <c r="E2" s="1"/>
      <c r="F2" s="1"/>
      <c r="G2" s="1"/>
    </row>
    <row r="3" spans="1:7" ht="15" x14ac:dyDescent="0.2">
      <c r="A3" s="42"/>
      <c r="B3" s="4" t="s">
        <v>16</v>
      </c>
      <c r="C3" s="1"/>
      <c r="D3" s="4" t="s">
        <v>20</v>
      </c>
      <c r="E3" s="1"/>
      <c r="F3" s="1"/>
      <c r="G3" s="1"/>
    </row>
    <row r="4" spans="1:7" ht="17.25" customHeight="1" x14ac:dyDescent="0.25">
      <c r="A4" s="42"/>
      <c r="B4" s="4" t="s">
        <v>21</v>
      </c>
      <c r="C4" s="1"/>
      <c r="D4" s="5" t="s">
        <v>204</v>
      </c>
      <c r="E4" s="1"/>
      <c r="F4" s="1"/>
      <c r="G4" s="1"/>
    </row>
    <row r="5" spans="1:7" ht="24.75" customHeight="1" x14ac:dyDescent="0.2">
      <c r="A5" s="42"/>
      <c r="B5" s="125" t="s">
        <v>22</v>
      </c>
      <c r="C5" s="367" t="s">
        <v>202</v>
      </c>
      <c r="D5" s="364"/>
      <c r="E5" s="364"/>
      <c r="F5" s="364"/>
      <c r="G5" s="364"/>
    </row>
    <row r="6" spans="1:7" ht="24.75" customHeight="1" x14ac:dyDescent="0.2">
      <c r="A6" s="42"/>
      <c r="B6" s="4"/>
      <c r="C6" s="6"/>
      <c r="D6" s="1"/>
      <c r="E6" s="1"/>
      <c r="F6" s="2"/>
      <c r="G6" s="2"/>
    </row>
    <row r="7" spans="1:7" ht="15" x14ac:dyDescent="0.2">
      <c r="A7" s="42"/>
      <c r="B7" s="126"/>
      <c r="C7" s="127"/>
      <c r="D7" s="42"/>
      <c r="E7" s="42"/>
      <c r="F7" s="128"/>
      <c r="G7" s="128"/>
    </row>
    <row r="8" spans="1:7" ht="14.25" x14ac:dyDescent="0.2">
      <c r="B8" s="340" t="s">
        <v>220</v>
      </c>
    </row>
  </sheetData>
  <mergeCells count="1">
    <mergeCell ref="C5:G5"/>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zoomScale="121" workbookViewId="0">
      <selection activeCell="C12" sqref="C12"/>
    </sheetView>
  </sheetViews>
  <sheetFormatPr baseColWidth="10" defaultRowHeight="12.75" x14ac:dyDescent="0.2"/>
  <cols>
    <col min="1" max="1" width="4.5703125" style="14" customWidth="1"/>
    <col min="2" max="2" width="17.42578125" customWidth="1"/>
    <col min="3" max="3" width="12.5703125" customWidth="1"/>
    <col min="4" max="4" width="15" customWidth="1"/>
    <col min="5" max="5" width="11.5703125" customWidth="1"/>
    <col min="6" max="6" width="12.7109375" customWidth="1"/>
    <col min="7" max="7" width="11.7109375" customWidth="1"/>
    <col min="8" max="8" width="13" customWidth="1"/>
  </cols>
  <sheetData>
    <row r="1" spans="1:8" ht="16.5" customHeight="1" x14ac:dyDescent="0.25">
      <c r="A1" s="42"/>
      <c r="B1" s="4" t="s">
        <v>14</v>
      </c>
      <c r="C1" s="1"/>
      <c r="D1" s="3" t="s">
        <v>102</v>
      </c>
      <c r="E1" s="1"/>
      <c r="F1" s="1"/>
      <c r="G1" s="1"/>
      <c r="H1" s="159"/>
    </row>
    <row r="2" spans="1:8" ht="15.75" x14ac:dyDescent="0.25">
      <c r="A2" s="42"/>
      <c r="B2" s="4" t="s">
        <v>15</v>
      </c>
      <c r="C2" s="1"/>
      <c r="D2" s="3" t="s">
        <v>103</v>
      </c>
      <c r="E2" s="1"/>
      <c r="F2" s="1"/>
      <c r="G2" s="1"/>
      <c r="H2" s="159"/>
    </row>
    <row r="3" spans="1:8" ht="15" x14ac:dyDescent="0.2">
      <c r="A3" s="42"/>
      <c r="B3" s="4" t="s">
        <v>16</v>
      </c>
      <c r="C3" s="1"/>
      <c r="D3" s="4" t="s">
        <v>20</v>
      </c>
      <c r="E3" s="1"/>
      <c r="F3" s="1"/>
      <c r="G3" s="1"/>
      <c r="H3" s="159"/>
    </row>
    <row r="4" spans="1:8" ht="17.25" customHeight="1" x14ac:dyDescent="0.25">
      <c r="A4" s="42"/>
      <c r="B4" s="4" t="s">
        <v>21</v>
      </c>
      <c r="C4" s="1"/>
      <c r="D4" s="5" t="s">
        <v>104</v>
      </c>
      <c r="E4" s="1"/>
      <c r="F4" s="1"/>
      <c r="G4" s="1"/>
      <c r="H4" s="2"/>
    </row>
    <row r="5" spans="1:8" ht="24" customHeight="1" x14ac:dyDescent="0.2">
      <c r="A5" s="42"/>
      <c r="B5" s="125" t="s">
        <v>22</v>
      </c>
      <c r="C5" s="367" t="s">
        <v>105</v>
      </c>
      <c r="D5" s="342"/>
      <c r="E5" s="342"/>
      <c r="F5" s="342"/>
      <c r="G5" s="342"/>
      <c r="H5" s="2"/>
    </row>
    <row r="6" spans="1:8" ht="15" x14ac:dyDescent="0.2">
      <c r="A6" s="42"/>
      <c r="B6" s="4"/>
      <c r="C6" s="158" t="s">
        <v>106</v>
      </c>
      <c r="D6" s="159"/>
      <c r="E6" s="154"/>
      <c r="F6" s="154"/>
      <c r="G6" s="154"/>
      <c r="H6" s="2"/>
    </row>
    <row r="7" spans="1:8" ht="48.75" customHeight="1" x14ac:dyDescent="0.2">
      <c r="B7" s="4"/>
      <c r="C7" s="368" t="s">
        <v>107</v>
      </c>
      <c r="D7" s="342"/>
      <c r="E7" s="342"/>
      <c r="F7" s="342"/>
      <c r="G7" s="342"/>
      <c r="H7" s="2"/>
    </row>
    <row r="8" spans="1:8" ht="24.75" customHeight="1" x14ac:dyDescent="0.2">
      <c r="A8" s="42"/>
      <c r="B8" s="160"/>
      <c r="C8" s="161"/>
      <c r="D8" s="162"/>
      <c r="E8" s="162"/>
      <c r="F8" s="163"/>
      <c r="G8" s="163"/>
      <c r="H8" s="163"/>
    </row>
    <row r="9" spans="1:8" ht="15" x14ac:dyDescent="0.2">
      <c r="A9" s="93"/>
      <c r="B9" s="164" t="s">
        <v>101</v>
      </c>
      <c r="C9" s="164"/>
      <c r="D9" s="164"/>
      <c r="E9" s="165"/>
      <c r="F9" s="165"/>
      <c r="G9" s="10"/>
      <c r="H9" s="10"/>
    </row>
    <row r="10" spans="1:8" ht="15.75" thickBot="1" x14ac:dyDescent="0.25">
      <c r="A10" s="93"/>
      <c r="B10" s="11"/>
      <c r="C10" s="9"/>
      <c r="D10" s="9"/>
      <c r="E10" s="10"/>
      <c r="F10" s="10"/>
      <c r="G10" s="10"/>
      <c r="H10" s="10"/>
    </row>
    <row r="11" spans="1:8" ht="13.5" thickBot="1" x14ac:dyDescent="0.25">
      <c r="A11" s="93"/>
      <c r="B11" s="167" t="s">
        <v>79</v>
      </c>
      <c r="C11" s="166" t="s">
        <v>96</v>
      </c>
      <c r="D11" s="168" t="s">
        <v>70</v>
      </c>
      <c r="E11" s="166" t="s">
        <v>71</v>
      </c>
      <c r="F11" s="168" t="s">
        <v>72</v>
      </c>
      <c r="G11" s="168" t="s">
        <v>108</v>
      </c>
      <c r="H11" s="170" t="s">
        <v>76</v>
      </c>
    </row>
    <row r="12" spans="1:8" ht="15" x14ac:dyDescent="0.2">
      <c r="A12" s="103"/>
      <c r="B12" s="155" t="s">
        <v>2</v>
      </c>
      <c r="C12" s="173">
        <v>1127</v>
      </c>
      <c r="D12" s="174">
        <v>1141</v>
      </c>
      <c r="E12" s="175">
        <v>1049</v>
      </c>
      <c r="F12" s="174">
        <v>1339</v>
      </c>
      <c r="G12" s="175">
        <f t="shared" ref="G12:G23" si="0">SUM(C12:F12)</f>
        <v>4656</v>
      </c>
      <c r="H12" s="183">
        <f>PERCENTRANK($G$12:$G$23,G12)</f>
        <v>0.54500000000000004</v>
      </c>
    </row>
    <row r="13" spans="1:8" ht="15" x14ac:dyDescent="0.2">
      <c r="A13" s="103"/>
      <c r="B13" s="110" t="s">
        <v>3</v>
      </c>
      <c r="C13" s="177">
        <v>1407</v>
      </c>
      <c r="D13" s="169">
        <v>945</v>
      </c>
      <c r="E13" s="171">
        <v>938</v>
      </c>
      <c r="F13" s="169">
        <v>1014</v>
      </c>
      <c r="G13" s="171">
        <f t="shared" si="0"/>
        <v>4304</v>
      </c>
      <c r="H13" s="178">
        <f t="shared" ref="H13:H23" si="1">PERCENTRANK($G$12:$G$23,G13)</f>
        <v>0.27200000000000002</v>
      </c>
    </row>
    <row r="14" spans="1:8" ht="15" x14ac:dyDescent="0.2">
      <c r="A14" s="103"/>
      <c r="B14" s="155" t="s">
        <v>4</v>
      </c>
      <c r="C14" s="173">
        <v>1334</v>
      </c>
      <c r="D14" s="174">
        <v>1388</v>
      </c>
      <c r="E14" s="175">
        <v>902</v>
      </c>
      <c r="F14" s="174">
        <v>1153</v>
      </c>
      <c r="G14" s="175">
        <f t="shared" si="0"/>
        <v>4777</v>
      </c>
      <c r="H14" s="176">
        <f t="shared" si="1"/>
        <v>0.81799999999999995</v>
      </c>
    </row>
    <row r="15" spans="1:8" ht="15" x14ac:dyDescent="0.2">
      <c r="A15" s="103"/>
      <c r="B15" s="110" t="s">
        <v>5</v>
      </c>
      <c r="C15" s="177">
        <v>981</v>
      </c>
      <c r="D15" s="169">
        <v>1353</v>
      </c>
      <c r="E15" s="171">
        <v>897</v>
      </c>
      <c r="F15" s="169">
        <v>1441</v>
      </c>
      <c r="G15" s="171">
        <f t="shared" si="0"/>
        <v>4672</v>
      </c>
      <c r="H15" s="178">
        <f t="shared" si="1"/>
        <v>0.63600000000000001</v>
      </c>
    </row>
    <row r="16" spans="1:8" ht="15" x14ac:dyDescent="0.2">
      <c r="A16" s="103"/>
      <c r="B16" s="155" t="s">
        <v>6</v>
      </c>
      <c r="C16" s="173">
        <v>1223</v>
      </c>
      <c r="D16" s="174">
        <v>813</v>
      </c>
      <c r="E16" s="175">
        <v>1464</v>
      </c>
      <c r="F16" s="174">
        <v>1481</v>
      </c>
      <c r="G16" s="175">
        <f t="shared" si="0"/>
        <v>4981</v>
      </c>
      <c r="H16" s="176">
        <f t="shared" si="1"/>
        <v>0.90900000000000003</v>
      </c>
    </row>
    <row r="17" spans="1:8" ht="15" x14ac:dyDescent="0.2">
      <c r="A17" s="103"/>
      <c r="B17" s="110" t="s">
        <v>7</v>
      </c>
      <c r="C17" s="177">
        <v>1322</v>
      </c>
      <c r="D17" s="169">
        <v>1358</v>
      </c>
      <c r="E17" s="171">
        <v>1385</v>
      </c>
      <c r="F17" s="169">
        <v>1166</v>
      </c>
      <c r="G17" s="171">
        <f t="shared" si="0"/>
        <v>5231</v>
      </c>
      <c r="H17" s="178">
        <f t="shared" si="1"/>
        <v>1</v>
      </c>
    </row>
    <row r="18" spans="1:8" ht="15" x14ac:dyDescent="0.2">
      <c r="A18" s="103"/>
      <c r="B18" s="155" t="s">
        <v>8</v>
      </c>
      <c r="C18" s="173">
        <v>1316</v>
      </c>
      <c r="D18" s="174">
        <v>982</v>
      </c>
      <c r="E18" s="175">
        <v>892</v>
      </c>
      <c r="F18" s="174">
        <v>1015</v>
      </c>
      <c r="G18" s="175">
        <f t="shared" si="0"/>
        <v>4205</v>
      </c>
      <c r="H18" s="176">
        <f t="shared" si="1"/>
        <v>0.09</v>
      </c>
    </row>
    <row r="19" spans="1:8" ht="15" x14ac:dyDescent="0.2">
      <c r="A19" s="103"/>
      <c r="B19" s="110" t="s">
        <v>9</v>
      </c>
      <c r="C19" s="177">
        <v>1168</v>
      </c>
      <c r="D19" s="169">
        <v>896</v>
      </c>
      <c r="E19" s="171">
        <v>1000</v>
      </c>
      <c r="F19" s="169">
        <v>1035</v>
      </c>
      <c r="G19" s="171">
        <f t="shared" si="0"/>
        <v>4099</v>
      </c>
      <c r="H19" s="178">
        <f t="shared" si="1"/>
        <v>0</v>
      </c>
    </row>
    <row r="20" spans="1:8" ht="15" x14ac:dyDescent="0.2">
      <c r="A20" s="103"/>
      <c r="B20" s="155" t="s">
        <v>10</v>
      </c>
      <c r="C20" s="173">
        <v>1212</v>
      </c>
      <c r="D20" s="174">
        <v>1243</v>
      </c>
      <c r="E20" s="175">
        <v>1050</v>
      </c>
      <c r="F20" s="174">
        <v>1077</v>
      </c>
      <c r="G20" s="175">
        <f t="shared" si="0"/>
        <v>4582</v>
      </c>
      <c r="H20" s="176">
        <f t="shared" si="1"/>
        <v>0.45400000000000001</v>
      </c>
    </row>
    <row r="21" spans="1:8" ht="15" x14ac:dyDescent="0.2">
      <c r="A21" s="103"/>
      <c r="B21" s="110" t="s">
        <v>11</v>
      </c>
      <c r="C21" s="177">
        <v>1218</v>
      </c>
      <c r="D21" s="169">
        <v>1088</v>
      </c>
      <c r="E21" s="171">
        <v>998</v>
      </c>
      <c r="F21" s="169">
        <v>1446</v>
      </c>
      <c r="G21" s="171">
        <f t="shared" si="0"/>
        <v>4750</v>
      </c>
      <c r="H21" s="178">
        <f t="shared" si="1"/>
        <v>0.72699999999999998</v>
      </c>
    </row>
    <row r="22" spans="1:8" ht="15" x14ac:dyDescent="0.2">
      <c r="A22" s="103"/>
      <c r="B22" s="155" t="s">
        <v>12</v>
      </c>
      <c r="C22" s="173">
        <v>1311</v>
      </c>
      <c r="D22" s="174">
        <v>945</v>
      </c>
      <c r="E22" s="175">
        <v>1222</v>
      </c>
      <c r="F22" s="174">
        <v>828</v>
      </c>
      <c r="G22" s="175">
        <f t="shared" si="0"/>
        <v>4306</v>
      </c>
      <c r="H22" s="176">
        <f t="shared" si="1"/>
        <v>0.36299999999999999</v>
      </c>
    </row>
    <row r="23" spans="1:8" ht="14.25" customHeight="1" thickBot="1" x14ac:dyDescent="0.25">
      <c r="A23" s="103"/>
      <c r="B23" s="140" t="s">
        <v>13</v>
      </c>
      <c r="C23" s="179">
        <v>1421</v>
      </c>
      <c r="D23" s="180">
        <v>903</v>
      </c>
      <c r="E23" s="181">
        <v>1087</v>
      </c>
      <c r="F23" s="180">
        <v>854</v>
      </c>
      <c r="G23" s="172">
        <f t="shared" si="0"/>
        <v>4265</v>
      </c>
      <c r="H23" s="182">
        <f t="shared" si="1"/>
        <v>0.18099999999999999</v>
      </c>
    </row>
    <row r="25" spans="1:8" ht="45.75" customHeight="1" x14ac:dyDescent="0.2">
      <c r="B25" s="345" t="s">
        <v>109</v>
      </c>
      <c r="C25" s="342"/>
      <c r="D25" s="342"/>
      <c r="E25" s="342"/>
      <c r="F25" s="342"/>
      <c r="G25" s="342"/>
      <c r="H25" s="342"/>
    </row>
  </sheetData>
  <mergeCells count="3">
    <mergeCell ref="C5:G5"/>
    <mergeCell ref="C7:G7"/>
    <mergeCell ref="B25:H25"/>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zoomScale="121" workbookViewId="0">
      <selection activeCell="B9" sqref="B9"/>
    </sheetView>
  </sheetViews>
  <sheetFormatPr baseColWidth="10" defaultRowHeight="12.75" x14ac:dyDescent="0.2"/>
  <cols>
    <col min="1" max="1" width="4.5703125" style="14" customWidth="1"/>
    <col min="2" max="2" width="17.42578125" customWidth="1"/>
    <col min="3" max="3" width="12.5703125" customWidth="1"/>
    <col min="4" max="4" width="15" customWidth="1"/>
    <col min="5" max="5" width="11.5703125" customWidth="1"/>
    <col min="6" max="6" width="12.7109375" customWidth="1"/>
    <col min="7" max="7" width="11.7109375" customWidth="1"/>
    <col min="8" max="8" width="13" customWidth="1"/>
  </cols>
  <sheetData>
    <row r="1" spans="1:8" ht="16.5" customHeight="1" x14ac:dyDescent="0.25">
      <c r="A1" s="42"/>
      <c r="B1" s="4" t="s">
        <v>14</v>
      </c>
      <c r="C1" s="1"/>
      <c r="D1" s="3" t="s">
        <v>205</v>
      </c>
      <c r="E1" s="1"/>
      <c r="F1" s="1"/>
      <c r="G1" s="1"/>
      <c r="H1" s="159"/>
    </row>
    <row r="2" spans="1:8" ht="15.75" x14ac:dyDescent="0.25">
      <c r="A2" s="42"/>
      <c r="B2" s="4" t="s">
        <v>15</v>
      </c>
      <c r="C2" s="1"/>
      <c r="D2" s="3" t="s">
        <v>206</v>
      </c>
      <c r="E2" s="1"/>
      <c r="F2" s="1"/>
      <c r="G2" s="1"/>
      <c r="H2" s="159"/>
    </row>
    <row r="3" spans="1:8" ht="15" x14ac:dyDescent="0.2">
      <c r="A3" s="42"/>
      <c r="B3" s="4" t="s">
        <v>16</v>
      </c>
      <c r="C3" s="1"/>
      <c r="D3" s="4" t="s">
        <v>20</v>
      </c>
      <c r="E3" s="1"/>
      <c r="F3" s="1"/>
      <c r="G3" s="1"/>
      <c r="H3" s="159"/>
    </row>
    <row r="4" spans="1:8" ht="17.25" customHeight="1" x14ac:dyDescent="0.25">
      <c r="A4" s="42"/>
      <c r="B4" s="4" t="s">
        <v>21</v>
      </c>
      <c r="C4" s="1"/>
      <c r="D4" s="5" t="s">
        <v>207</v>
      </c>
      <c r="E4" s="1"/>
      <c r="F4" s="1"/>
      <c r="G4" s="1"/>
      <c r="H4" s="2"/>
    </row>
    <row r="5" spans="1:8" ht="24" customHeight="1" x14ac:dyDescent="0.2">
      <c r="A5" s="42"/>
      <c r="B5" s="125" t="s">
        <v>22</v>
      </c>
      <c r="C5" s="367" t="s">
        <v>105</v>
      </c>
      <c r="D5" s="342"/>
      <c r="E5" s="342"/>
      <c r="F5" s="342"/>
      <c r="G5" s="342"/>
      <c r="H5" s="2"/>
    </row>
    <row r="6" spans="1:8" ht="15" x14ac:dyDescent="0.2">
      <c r="A6" s="42"/>
      <c r="B6" s="4"/>
      <c r="C6" s="158" t="s">
        <v>106</v>
      </c>
      <c r="D6" s="159"/>
      <c r="E6" s="154"/>
      <c r="F6" s="154"/>
      <c r="G6" s="154"/>
      <c r="H6" s="2"/>
    </row>
    <row r="7" spans="1:8" ht="37.5" customHeight="1" x14ac:dyDescent="0.2">
      <c r="B7" s="4"/>
      <c r="C7" s="368" t="s">
        <v>208</v>
      </c>
      <c r="D7" s="342"/>
      <c r="E7" s="342"/>
      <c r="F7" s="342"/>
      <c r="G7" s="342"/>
      <c r="H7" s="2"/>
    </row>
    <row r="8" spans="1:8" ht="24.75" customHeight="1" x14ac:dyDescent="0.2">
      <c r="A8" s="42"/>
      <c r="B8" s="160"/>
      <c r="C8" s="161"/>
      <c r="D8" s="162"/>
      <c r="E8" s="162"/>
      <c r="F8" s="163"/>
      <c r="G8" s="163"/>
      <c r="H8" s="163"/>
    </row>
    <row r="9" spans="1:8" ht="14.25" x14ac:dyDescent="0.2">
      <c r="B9" s="340" t="s">
        <v>221</v>
      </c>
    </row>
  </sheetData>
  <mergeCells count="2">
    <mergeCell ref="C5:G5"/>
    <mergeCell ref="C7:G7"/>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zoomScale="121" workbookViewId="0">
      <selection activeCell="B9" sqref="B9"/>
    </sheetView>
  </sheetViews>
  <sheetFormatPr baseColWidth="10" defaultRowHeight="12.75" x14ac:dyDescent="0.2"/>
  <cols>
    <col min="1" max="1" width="4.5703125" style="14" customWidth="1"/>
    <col min="2" max="2" width="17.42578125" customWidth="1"/>
    <col min="3" max="3" width="12.5703125" customWidth="1"/>
    <col min="4" max="4" width="15" customWidth="1"/>
    <col min="5" max="5" width="11.5703125" customWidth="1"/>
    <col min="6" max="6" width="12.7109375" customWidth="1"/>
    <col min="7" max="7" width="11.7109375" customWidth="1"/>
    <col min="8" max="8" width="13" customWidth="1"/>
  </cols>
  <sheetData>
    <row r="1" spans="1:8" ht="16.5" customHeight="1" x14ac:dyDescent="0.25">
      <c r="A1" s="42"/>
      <c r="B1" s="4" t="s">
        <v>14</v>
      </c>
      <c r="C1" s="1"/>
      <c r="D1" s="3" t="s">
        <v>209</v>
      </c>
      <c r="E1" s="1"/>
      <c r="F1" s="1"/>
      <c r="G1" s="1"/>
      <c r="H1" s="159"/>
    </row>
    <row r="2" spans="1:8" ht="15.75" x14ac:dyDescent="0.25">
      <c r="A2" s="42"/>
      <c r="B2" s="4" t="s">
        <v>15</v>
      </c>
      <c r="C2" s="1"/>
      <c r="D2" s="3" t="s">
        <v>210</v>
      </c>
      <c r="E2" s="1"/>
      <c r="F2" s="1"/>
      <c r="G2" s="1"/>
      <c r="H2" s="159"/>
    </row>
    <row r="3" spans="1:8" ht="15" x14ac:dyDescent="0.2">
      <c r="A3" s="42"/>
      <c r="B3" s="4" t="s">
        <v>16</v>
      </c>
      <c r="C3" s="1"/>
      <c r="D3" s="4" t="s">
        <v>20</v>
      </c>
      <c r="E3" s="1"/>
      <c r="F3" s="1"/>
      <c r="G3" s="1"/>
      <c r="H3" s="159"/>
    </row>
    <row r="4" spans="1:8" ht="17.25" customHeight="1" x14ac:dyDescent="0.25">
      <c r="A4" s="42"/>
      <c r="B4" s="4" t="s">
        <v>21</v>
      </c>
      <c r="C4" s="1"/>
      <c r="D4" s="5" t="s">
        <v>211</v>
      </c>
      <c r="E4" s="1"/>
      <c r="F4" s="1"/>
      <c r="G4" s="1"/>
      <c r="H4" s="2"/>
    </row>
    <row r="5" spans="1:8" ht="24" customHeight="1" x14ac:dyDescent="0.2">
      <c r="A5" s="42"/>
      <c r="B5" s="125" t="s">
        <v>22</v>
      </c>
      <c r="C5" s="367" t="s">
        <v>105</v>
      </c>
      <c r="D5" s="342"/>
      <c r="E5" s="342"/>
      <c r="F5" s="342"/>
      <c r="G5" s="342"/>
      <c r="H5" s="2"/>
    </row>
    <row r="6" spans="1:8" ht="15" x14ac:dyDescent="0.2">
      <c r="A6" s="42"/>
      <c r="B6" s="4"/>
      <c r="C6" s="158" t="s">
        <v>106</v>
      </c>
      <c r="D6" s="159"/>
      <c r="E6" s="154"/>
      <c r="F6" s="154"/>
      <c r="G6" s="154"/>
      <c r="H6" s="2"/>
    </row>
    <row r="7" spans="1:8" ht="36" customHeight="1" x14ac:dyDescent="0.2">
      <c r="B7" s="4"/>
      <c r="C7" s="368" t="s">
        <v>212</v>
      </c>
      <c r="D7" s="342"/>
      <c r="E7" s="342"/>
      <c r="F7" s="342"/>
      <c r="G7" s="342"/>
      <c r="H7" s="2"/>
    </row>
    <row r="8" spans="1:8" ht="24.75" customHeight="1" x14ac:dyDescent="0.2">
      <c r="A8" s="42"/>
      <c r="B8" s="160"/>
      <c r="C8" s="161"/>
      <c r="D8" s="162"/>
      <c r="E8" s="162"/>
      <c r="F8" s="163"/>
      <c r="G8" s="163"/>
      <c r="H8" s="163"/>
    </row>
    <row r="9" spans="1:8" ht="14.25" x14ac:dyDescent="0.2">
      <c r="B9" s="340" t="s">
        <v>221</v>
      </c>
    </row>
  </sheetData>
  <mergeCells count="2">
    <mergeCell ref="C5:G5"/>
    <mergeCell ref="C7:G7"/>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121" workbookViewId="0">
      <selection activeCell="C23" sqref="C23"/>
    </sheetView>
  </sheetViews>
  <sheetFormatPr baseColWidth="10" defaultRowHeight="12.75" x14ac:dyDescent="0.2"/>
  <cols>
    <col min="1" max="1" width="2" style="14" customWidth="1"/>
    <col min="2" max="2" width="19" customWidth="1"/>
    <col min="3" max="3" width="14.5703125" customWidth="1"/>
    <col min="4" max="4" width="14" customWidth="1"/>
    <col min="5" max="5" width="13.5703125" customWidth="1"/>
    <col min="6" max="6" width="14" customWidth="1"/>
    <col min="7" max="7" width="14.42578125" customWidth="1"/>
  </cols>
  <sheetData>
    <row r="1" spans="1:11" ht="16.5" customHeight="1" x14ac:dyDescent="0.25">
      <c r="A1" s="42"/>
      <c r="B1" s="4" t="s">
        <v>14</v>
      </c>
      <c r="C1" s="1"/>
      <c r="D1" s="3" t="s">
        <v>91</v>
      </c>
      <c r="E1" s="1"/>
      <c r="F1" s="1"/>
      <c r="G1" s="1"/>
    </row>
    <row r="2" spans="1:11" ht="15.75" x14ac:dyDescent="0.25">
      <c r="A2" s="42"/>
      <c r="B2" s="4" t="s">
        <v>15</v>
      </c>
      <c r="C2" s="1"/>
      <c r="D2" s="3" t="s">
        <v>91</v>
      </c>
      <c r="E2" s="1"/>
      <c r="F2" s="1"/>
      <c r="G2" s="1"/>
    </row>
    <row r="3" spans="1:11" ht="15" x14ac:dyDescent="0.2">
      <c r="A3" s="42"/>
      <c r="B3" s="4" t="s">
        <v>16</v>
      </c>
      <c r="C3" s="1"/>
      <c r="D3" s="4" t="s">
        <v>20</v>
      </c>
      <c r="E3" s="1"/>
      <c r="F3" s="1"/>
      <c r="G3" s="1"/>
    </row>
    <row r="4" spans="1:11" ht="15.75" x14ac:dyDescent="0.25">
      <c r="A4" s="42"/>
      <c r="B4" s="4" t="s">
        <v>21</v>
      </c>
      <c r="C4" s="1"/>
      <c r="D4" s="5" t="s">
        <v>92</v>
      </c>
      <c r="E4" s="1"/>
      <c r="F4" s="1"/>
      <c r="G4" s="1"/>
    </row>
    <row r="5" spans="1:11" ht="27" customHeight="1" x14ac:dyDescent="0.2">
      <c r="B5" s="125" t="s">
        <v>22</v>
      </c>
      <c r="C5" s="369" t="s">
        <v>95</v>
      </c>
      <c r="D5" s="370"/>
      <c r="E5" s="370"/>
      <c r="F5" s="370"/>
      <c r="G5" s="370"/>
    </row>
    <row r="6" spans="1:11" ht="15" x14ac:dyDescent="0.2">
      <c r="A6" s="42"/>
      <c r="B6" s="4"/>
      <c r="C6" s="369" t="s">
        <v>93</v>
      </c>
      <c r="D6" s="370"/>
      <c r="E6" s="370"/>
      <c r="F6" s="370"/>
      <c r="G6" s="370"/>
      <c r="H6" s="98"/>
    </row>
    <row r="7" spans="1:11" ht="17.25" customHeight="1" x14ac:dyDescent="0.2">
      <c r="B7" s="99"/>
      <c r="C7" s="99"/>
      <c r="D7" s="99"/>
      <c r="E7" s="99"/>
      <c r="F7" s="99"/>
      <c r="G7" s="99"/>
    </row>
    <row r="8" spans="1:11" x14ac:dyDescent="0.2">
      <c r="A8" s="93"/>
      <c r="B8" s="101" t="s">
        <v>90</v>
      </c>
      <c r="C8" s="102"/>
      <c r="D8" s="102"/>
      <c r="E8" s="100"/>
      <c r="F8" s="10"/>
      <c r="G8" s="10"/>
    </row>
    <row r="9" spans="1:11" ht="15.75" thickBot="1" x14ac:dyDescent="0.25">
      <c r="A9" s="93"/>
      <c r="B9" s="11"/>
      <c r="C9" s="9"/>
      <c r="D9" s="9"/>
      <c r="E9" s="10"/>
      <c r="F9" s="10"/>
      <c r="G9" s="10"/>
    </row>
    <row r="10" spans="1:11" ht="13.5" thickBot="1" x14ac:dyDescent="0.25">
      <c r="A10" s="93"/>
      <c r="B10" s="108" t="s">
        <v>55</v>
      </c>
      <c r="C10" s="107" t="s">
        <v>34</v>
      </c>
      <c r="D10" s="107" t="s">
        <v>35</v>
      </c>
      <c r="E10" s="107" t="s">
        <v>36</v>
      </c>
      <c r="F10" s="107" t="s">
        <v>37</v>
      </c>
      <c r="G10" s="106" t="s">
        <v>38</v>
      </c>
    </row>
    <row r="11" spans="1:11" ht="15" x14ac:dyDescent="0.2">
      <c r="A11" s="103"/>
      <c r="B11" s="104" t="s">
        <v>2</v>
      </c>
      <c r="C11" s="118">
        <v>800</v>
      </c>
      <c r="D11" s="121">
        <v>236</v>
      </c>
      <c r="E11" s="118">
        <v>189</v>
      </c>
      <c r="F11" s="121">
        <v>987</v>
      </c>
      <c r="G11" s="121">
        <v>1563</v>
      </c>
    </row>
    <row r="12" spans="1:11" ht="15" x14ac:dyDescent="0.2">
      <c r="A12" s="103"/>
      <c r="B12" s="105" t="s">
        <v>3</v>
      </c>
      <c r="C12" s="119">
        <v>1190</v>
      </c>
      <c r="D12" s="122">
        <v>356</v>
      </c>
      <c r="E12" s="119">
        <v>505</v>
      </c>
      <c r="F12" s="122">
        <v>1319</v>
      </c>
      <c r="G12" s="122">
        <v>3000</v>
      </c>
    </row>
    <row r="13" spans="1:11" ht="15" x14ac:dyDescent="0.2">
      <c r="A13" s="103"/>
      <c r="B13" s="104" t="s">
        <v>4</v>
      </c>
      <c r="C13" s="118">
        <v>1545</v>
      </c>
      <c r="D13" s="121">
        <v>756</v>
      </c>
      <c r="E13" s="118">
        <v>1307</v>
      </c>
      <c r="F13" s="121">
        <v>2233</v>
      </c>
      <c r="G13" s="121">
        <v>6116</v>
      </c>
    </row>
    <row r="14" spans="1:11" ht="15" x14ac:dyDescent="0.2">
      <c r="A14" s="103"/>
      <c r="B14" s="105" t="s">
        <v>5</v>
      </c>
      <c r="C14" s="119">
        <v>1168</v>
      </c>
      <c r="D14" s="122">
        <v>518</v>
      </c>
      <c r="E14" s="119">
        <v>884</v>
      </c>
      <c r="F14" s="122">
        <v>1903</v>
      </c>
      <c r="G14" s="122">
        <v>2860</v>
      </c>
      <c r="J14" s="13"/>
    </row>
    <row r="15" spans="1:11" ht="15" x14ac:dyDescent="0.2">
      <c r="A15" s="103"/>
      <c r="B15" s="104" t="s">
        <v>6</v>
      </c>
      <c r="C15" s="118">
        <v>1139</v>
      </c>
      <c r="D15" s="121">
        <v>684</v>
      </c>
      <c r="E15" s="118">
        <v>835</v>
      </c>
      <c r="F15" s="121">
        <v>1589</v>
      </c>
      <c r="G15" s="121">
        <v>3126</v>
      </c>
      <c r="I15" s="117"/>
      <c r="J15" s="117"/>
      <c r="K15" s="14"/>
    </row>
    <row r="16" spans="1:11" ht="15" x14ac:dyDescent="0.2">
      <c r="A16" s="103"/>
      <c r="B16" s="105" t="s">
        <v>7</v>
      </c>
      <c r="C16" s="119">
        <v>5083</v>
      </c>
      <c r="D16" s="122">
        <v>1678</v>
      </c>
      <c r="E16" s="119">
        <v>820</v>
      </c>
      <c r="F16" s="122">
        <v>2428</v>
      </c>
      <c r="G16" s="122">
        <v>6682</v>
      </c>
      <c r="I16" s="13"/>
      <c r="J16" s="117"/>
      <c r="K16" s="14"/>
    </row>
    <row r="17" spans="1:11" ht="15" x14ac:dyDescent="0.2">
      <c r="A17" s="103"/>
      <c r="B17" s="104" t="s">
        <v>8</v>
      </c>
      <c r="C17" s="118">
        <v>3609</v>
      </c>
      <c r="D17" s="121">
        <v>844</v>
      </c>
      <c r="E17" s="118">
        <v>276</v>
      </c>
      <c r="F17" s="121">
        <v>1559</v>
      </c>
      <c r="G17" s="121">
        <v>3311</v>
      </c>
      <c r="I17" s="13"/>
      <c r="J17" s="117"/>
      <c r="K17" s="14"/>
    </row>
    <row r="18" spans="1:11" ht="15" x14ac:dyDescent="0.2">
      <c r="A18" s="103"/>
      <c r="B18" s="105" t="s">
        <v>9</v>
      </c>
      <c r="C18" s="119">
        <v>4810</v>
      </c>
      <c r="D18" s="122">
        <v>622</v>
      </c>
      <c r="E18" s="119">
        <v>365</v>
      </c>
      <c r="F18" s="122">
        <v>1502</v>
      </c>
      <c r="G18" s="122">
        <v>3317</v>
      </c>
      <c r="I18" s="117"/>
      <c r="J18" s="117"/>
      <c r="K18" s="14"/>
    </row>
    <row r="19" spans="1:11" ht="15" x14ac:dyDescent="0.2">
      <c r="A19" s="103"/>
      <c r="B19" s="104" t="s">
        <v>10</v>
      </c>
      <c r="C19" s="118">
        <v>5581</v>
      </c>
      <c r="D19" s="121">
        <v>893</v>
      </c>
      <c r="E19" s="118">
        <v>309</v>
      </c>
      <c r="F19" s="121">
        <v>1628</v>
      </c>
      <c r="G19" s="121">
        <v>3542</v>
      </c>
      <c r="I19" s="13"/>
      <c r="J19" s="117"/>
      <c r="K19" s="14"/>
    </row>
    <row r="20" spans="1:11" ht="15" x14ac:dyDescent="0.2">
      <c r="A20" s="103"/>
      <c r="B20" s="105" t="s">
        <v>11</v>
      </c>
      <c r="C20" s="119">
        <v>5506</v>
      </c>
      <c r="D20" s="122">
        <v>724</v>
      </c>
      <c r="E20" s="119">
        <v>259</v>
      </c>
      <c r="F20" s="122">
        <v>1440</v>
      </c>
      <c r="G20" s="122">
        <v>2971</v>
      </c>
      <c r="I20" s="14"/>
      <c r="J20" s="117"/>
      <c r="K20" s="14"/>
    </row>
    <row r="21" spans="1:11" ht="15" x14ac:dyDescent="0.2">
      <c r="A21" s="103"/>
      <c r="B21" s="104" t="s">
        <v>12</v>
      </c>
      <c r="C21" s="118">
        <v>11786</v>
      </c>
      <c r="D21" s="121">
        <v>1046</v>
      </c>
      <c r="E21" s="118">
        <v>447</v>
      </c>
      <c r="F21" s="121">
        <v>2255</v>
      </c>
      <c r="G21" s="121">
        <v>4735</v>
      </c>
      <c r="I21" s="14"/>
      <c r="J21" s="117"/>
      <c r="K21" s="14"/>
    </row>
    <row r="22" spans="1:11" ht="14.25" customHeight="1" thickBot="1" x14ac:dyDescent="0.25">
      <c r="A22" s="103"/>
      <c r="B22" s="116" t="s">
        <v>13</v>
      </c>
      <c r="C22" s="120">
        <v>6227</v>
      </c>
      <c r="D22" s="123">
        <v>339</v>
      </c>
      <c r="E22" s="120">
        <v>234</v>
      </c>
      <c r="F22" s="123">
        <v>1583</v>
      </c>
      <c r="G22" s="123">
        <v>2652</v>
      </c>
      <c r="I22" s="14"/>
      <c r="J22" s="117"/>
      <c r="K22" s="14"/>
    </row>
    <row r="23" spans="1:11" ht="15" x14ac:dyDescent="0.2">
      <c r="A23" s="42"/>
      <c r="B23" s="112" t="s">
        <v>39</v>
      </c>
      <c r="C23" s="113">
        <f>QUARTILE(C11:C22,0)</f>
        <v>800</v>
      </c>
      <c r="D23" s="113">
        <f>QUARTILE(D11:D22,0)</f>
        <v>236</v>
      </c>
      <c r="E23" s="113">
        <f>QUARTILE(E11:E22,0)</f>
        <v>189</v>
      </c>
      <c r="F23" s="113">
        <f>QUARTILE(F11:F22,0)</f>
        <v>987</v>
      </c>
      <c r="G23" s="113">
        <f>QUARTILE(G11:G22,0)</f>
        <v>1563</v>
      </c>
      <c r="I23" s="14"/>
      <c r="J23" s="117"/>
      <c r="K23" s="14"/>
    </row>
    <row r="24" spans="1:11" ht="15" x14ac:dyDescent="0.2">
      <c r="A24" s="42"/>
      <c r="B24" s="110" t="s">
        <v>40</v>
      </c>
      <c r="C24" s="111">
        <f>QUARTILE(C11:C22,1)</f>
        <v>1184.5</v>
      </c>
      <c r="D24" s="111">
        <f>QUARTILE(D11:D22,1)</f>
        <v>477.5</v>
      </c>
      <c r="E24" s="111">
        <f>QUARTILE(E11:E22,1)</f>
        <v>271.75</v>
      </c>
      <c r="F24" s="111">
        <f>QUARTILE(F11:F22,1)</f>
        <v>1486.5</v>
      </c>
      <c r="G24" s="111">
        <f>QUARTILE(G11:G22,1)</f>
        <v>2943.25</v>
      </c>
      <c r="I24" s="14"/>
      <c r="J24" s="117"/>
      <c r="K24" s="14"/>
    </row>
    <row r="25" spans="1:11" ht="15" x14ac:dyDescent="0.2">
      <c r="A25" s="42"/>
      <c r="B25" s="112" t="s">
        <v>41</v>
      </c>
      <c r="C25" s="113">
        <f>QUARTILE(C11:C22,2)</f>
        <v>4209.5</v>
      </c>
      <c r="D25" s="113">
        <f>QUARTILE(D11:D22,2)</f>
        <v>704</v>
      </c>
      <c r="E25" s="113">
        <f>QUARTILE(E11:E22,2)</f>
        <v>406</v>
      </c>
      <c r="F25" s="113">
        <f>QUARTILE(F11:F22,2)</f>
        <v>1586</v>
      </c>
      <c r="G25" s="113">
        <f>QUARTILE(G11:G22,2)</f>
        <v>3218.5</v>
      </c>
      <c r="I25" s="14"/>
      <c r="J25" s="117"/>
      <c r="K25" s="14"/>
    </row>
    <row r="26" spans="1:11" x14ac:dyDescent="0.2">
      <c r="B26" s="110" t="s">
        <v>42</v>
      </c>
      <c r="C26" s="111">
        <f>QUARTILE(C11:C22,3)</f>
        <v>5524.75</v>
      </c>
      <c r="D26" s="111">
        <f>QUARTILE(D11:D22,3)</f>
        <v>856.25</v>
      </c>
      <c r="E26" s="111">
        <f>QUARTILE(E11:E22,3)</f>
        <v>823.75</v>
      </c>
      <c r="F26" s="111">
        <f>QUARTILE(F11:F22,3)</f>
        <v>1985.5</v>
      </c>
      <c r="G26" s="111">
        <f>QUARTILE(G11:G22,3)</f>
        <v>3840.25</v>
      </c>
      <c r="I26" s="14"/>
      <c r="J26" s="117"/>
      <c r="K26" s="14"/>
    </row>
    <row r="27" spans="1:11" ht="13.5" thickBot="1" x14ac:dyDescent="0.25">
      <c r="B27" s="114" t="s">
        <v>43</v>
      </c>
      <c r="C27" s="115">
        <f>QUARTILE(C11:C22,4)</f>
        <v>11786</v>
      </c>
      <c r="D27" s="115">
        <f>QUARTILE(D11:D22,4)</f>
        <v>1678</v>
      </c>
      <c r="E27" s="115">
        <f>QUARTILE(E11:E22,4)</f>
        <v>1307</v>
      </c>
      <c r="F27" s="115">
        <f>QUARTILE(F11:F22,4)</f>
        <v>2428</v>
      </c>
      <c r="G27" s="115">
        <f>QUARTILE(G11:G22,4)</f>
        <v>6682</v>
      </c>
      <c r="I27" s="14"/>
      <c r="J27" s="124"/>
      <c r="K27" s="14"/>
    </row>
    <row r="29" spans="1:11" x14ac:dyDescent="0.2">
      <c r="B29" s="191" t="s">
        <v>124</v>
      </c>
    </row>
  </sheetData>
  <mergeCells count="2">
    <mergeCell ref="C5:G5"/>
    <mergeCell ref="C6:G6"/>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zoomScale="121" workbookViewId="0">
      <selection activeCell="B8" sqref="B8"/>
    </sheetView>
  </sheetViews>
  <sheetFormatPr baseColWidth="10" defaultRowHeight="12.75" x14ac:dyDescent="0.2"/>
  <cols>
    <col min="1" max="1" width="2" style="14" customWidth="1"/>
    <col min="2" max="2" width="19" customWidth="1"/>
    <col min="3" max="3" width="14.5703125" customWidth="1"/>
    <col min="4" max="4" width="14" customWidth="1"/>
    <col min="5" max="5" width="13.5703125" customWidth="1"/>
    <col min="6" max="6" width="14" customWidth="1"/>
    <col min="7" max="7" width="14.42578125" customWidth="1"/>
  </cols>
  <sheetData>
    <row r="1" spans="1:8" ht="16.5" customHeight="1" x14ac:dyDescent="0.25">
      <c r="A1" s="42"/>
      <c r="B1" s="4" t="s">
        <v>14</v>
      </c>
      <c r="C1" s="1"/>
      <c r="D1" s="3" t="s">
        <v>213</v>
      </c>
      <c r="E1" s="1"/>
      <c r="F1" s="1"/>
      <c r="G1" s="1"/>
    </row>
    <row r="2" spans="1:8" ht="15.75" x14ac:dyDescent="0.25">
      <c r="A2" s="42"/>
      <c r="B2" s="4" t="s">
        <v>15</v>
      </c>
      <c r="C2" s="1"/>
      <c r="D2" s="3" t="s">
        <v>214</v>
      </c>
      <c r="E2" s="1"/>
      <c r="F2" s="1"/>
      <c r="G2" s="1"/>
    </row>
    <row r="3" spans="1:8" ht="15" x14ac:dyDescent="0.2">
      <c r="A3" s="42"/>
      <c r="B3" s="4" t="s">
        <v>16</v>
      </c>
      <c r="C3" s="1"/>
      <c r="D3" s="4" t="s">
        <v>20</v>
      </c>
      <c r="E3" s="1"/>
      <c r="F3" s="1"/>
      <c r="G3" s="1"/>
    </row>
    <row r="4" spans="1:8" ht="15.75" x14ac:dyDescent="0.25">
      <c r="A4" s="42"/>
      <c r="B4" s="4" t="s">
        <v>21</v>
      </c>
      <c r="C4" s="1"/>
      <c r="D4" s="5" t="s">
        <v>215</v>
      </c>
      <c r="E4" s="1"/>
      <c r="F4" s="1"/>
      <c r="G4" s="1"/>
    </row>
    <row r="5" spans="1:8" ht="27" customHeight="1" x14ac:dyDescent="0.2">
      <c r="B5" s="125" t="s">
        <v>22</v>
      </c>
      <c r="C5" s="369" t="s">
        <v>95</v>
      </c>
      <c r="D5" s="370"/>
      <c r="E5" s="370"/>
      <c r="F5" s="370"/>
      <c r="G5" s="370"/>
    </row>
    <row r="6" spans="1:8" ht="15" x14ac:dyDescent="0.2">
      <c r="A6" s="42"/>
      <c r="B6" s="4"/>
      <c r="C6" s="369" t="s">
        <v>93</v>
      </c>
      <c r="D6" s="370"/>
      <c r="E6" s="370"/>
      <c r="F6" s="370"/>
      <c r="G6" s="370"/>
      <c r="H6" s="98"/>
    </row>
    <row r="7" spans="1:8" ht="17.25" customHeight="1" x14ac:dyDescent="0.2">
      <c r="B7" s="99"/>
      <c r="C7" s="99"/>
      <c r="D7" s="99"/>
      <c r="E7" s="99"/>
      <c r="F7" s="99"/>
      <c r="G7" s="99"/>
    </row>
    <row r="8" spans="1:8" ht="14.25" x14ac:dyDescent="0.2">
      <c r="B8" s="340" t="s">
        <v>222</v>
      </c>
    </row>
  </sheetData>
  <mergeCells count="2">
    <mergeCell ref="C5:G5"/>
    <mergeCell ref="C6:G6"/>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zoomScale="121" workbookViewId="0">
      <selection activeCell="F18" sqref="F18"/>
    </sheetView>
  </sheetViews>
  <sheetFormatPr baseColWidth="10" defaultRowHeight="12.75" x14ac:dyDescent="0.2"/>
  <cols>
    <col min="1" max="1" width="2" style="14" customWidth="1"/>
    <col min="2" max="2" width="19" customWidth="1"/>
    <col min="3" max="3" width="14.5703125" customWidth="1"/>
    <col min="4" max="4" width="14" customWidth="1"/>
    <col min="5" max="5" width="13.5703125" customWidth="1"/>
    <col min="6" max="6" width="14" customWidth="1"/>
    <col min="7" max="7" width="14.42578125" customWidth="1"/>
  </cols>
  <sheetData>
    <row r="1" spans="1:8" ht="16.5" customHeight="1" x14ac:dyDescent="0.25">
      <c r="A1" s="42"/>
      <c r="B1" s="4" t="s">
        <v>14</v>
      </c>
      <c r="C1" s="1"/>
      <c r="D1" s="3" t="s">
        <v>216</v>
      </c>
      <c r="E1" s="1"/>
      <c r="F1" s="1"/>
      <c r="G1" s="1"/>
    </row>
    <row r="2" spans="1:8" ht="15.75" x14ac:dyDescent="0.25">
      <c r="A2" s="42"/>
      <c r="B2" s="4" t="s">
        <v>15</v>
      </c>
      <c r="C2" s="1"/>
      <c r="D2" s="3" t="s">
        <v>217</v>
      </c>
      <c r="E2" s="1"/>
      <c r="F2" s="1"/>
      <c r="G2" s="1"/>
    </row>
    <row r="3" spans="1:8" ht="15" x14ac:dyDescent="0.2">
      <c r="A3" s="42"/>
      <c r="B3" s="4" t="s">
        <v>16</v>
      </c>
      <c r="C3" s="1"/>
      <c r="D3" s="4" t="s">
        <v>20</v>
      </c>
      <c r="E3" s="1"/>
      <c r="F3" s="1"/>
      <c r="G3" s="1"/>
    </row>
    <row r="4" spans="1:8" ht="15.75" x14ac:dyDescent="0.25">
      <c r="A4" s="42"/>
      <c r="B4" s="4" t="s">
        <v>21</v>
      </c>
      <c r="C4" s="1"/>
      <c r="D4" s="5" t="s">
        <v>218</v>
      </c>
      <c r="E4" s="1"/>
      <c r="F4" s="1"/>
      <c r="G4" s="1"/>
    </row>
    <row r="5" spans="1:8" ht="27" customHeight="1" x14ac:dyDescent="0.2">
      <c r="B5" s="125" t="s">
        <v>22</v>
      </c>
      <c r="C5" s="369" t="s">
        <v>95</v>
      </c>
      <c r="D5" s="370"/>
      <c r="E5" s="370"/>
      <c r="F5" s="370"/>
      <c r="G5" s="370"/>
    </row>
    <row r="6" spans="1:8" ht="15" x14ac:dyDescent="0.2">
      <c r="A6" s="42"/>
      <c r="B6" s="4"/>
      <c r="C6" s="369" t="s">
        <v>93</v>
      </c>
      <c r="D6" s="370"/>
      <c r="E6" s="370"/>
      <c r="F6" s="370"/>
      <c r="G6" s="370"/>
      <c r="H6" s="98"/>
    </row>
    <row r="7" spans="1:8" ht="17.25" customHeight="1" x14ac:dyDescent="0.2">
      <c r="B7" s="99"/>
      <c r="C7" s="99"/>
      <c r="D7" s="99"/>
      <c r="E7" s="99"/>
      <c r="F7" s="99"/>
      <c r="G7" s="99"/>
    </row>
    <row r="8" spans="1:8" ht="14.25" x14ac:dyDescent="0.2">
      <c r="B8" s="340" t="s">
        <v>222</v>
      </c>
    </row>
  </sheetData>
  <mergeCells count="2">
    <mergeCell ref="C5:G5"/>
    <mergeCell ref="C6:G6"/>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121" workbookViewId="0">
      <selection activeCell="D28" sqref="D28"/>
    </sheetView>
  </sheetViews>
  <sheetFormatPr baseColWidth="10" defaultRowHeight="12.75" x14ac:dyDescent="0.2"/>
  <cols>
    <col min="1" max="1" width="3.42578125" style="14" customWidth="1"/>
    <col min="2" max="2" width="20.5703125" customWidth="1"/>
    <col min="3" max="3" width="14.28515625" bestFit="1" customWidth="1"/>
    <col min="4" max="4" width="13.7109375" customWidth="1"/>
    <col min="5" max="5" width="18.28515625" customWidth="1"/>
    <col min="6" max="6" width="14.28515625" bestFit="1" customWidth="1"/>
  </cols>
  <sheetData>
    <row r="1" spans="1:6" ht="16.5" customHeight="1" x14ac:dyDescent="0.25">
      <c r="A1" s="42"/>
      <c r="B1" s="4" t="s">
        <v>14</v>
      </c>
      <c r="C1" s="1"/>
      <c r="D1" s="3" t="s">
        <v>119</v>
      </c>
      <c r="E1" s="1"/>
      <c r="F1" s="1"/>
    </row>
    <row r="2" spans="1:6" ht="15.75" x14ac:dyDescent="0.25">
      <c r="A2" s="42"/>
      <c r="B2" s="4" t="s">
        <v>15</v>
      </c>
      <c r="C2" s="1"/>
      <c r="D2" s="3" t="s">
        <v>120</v>
      </c>
      <c r="E2" s="1"/>
      <c r="F2" s="1"/>
    </row>
    <row r="3" spans="1:6" ht="15" x14ac:dyDescent="0.2">
      <c r="A3" s="42"/>
      <c r="B3" s="4" t="s">
        <v>16</v>
      </c>
      <c r="C3" s="1"/>
      <c r="D3" s="4" t="s">
        <v>20</v>
      </c>
      <c r="E3" s="1"/>
      <c r="F3" s="1"/>
    </row>
    <row r="4" spans="1:6" ht="15.75" x14ac:dyDescent="0.25">
      <c r="A4" s="42"/>
      <c r="B4" s="4" t="s">
        <v>21</v>
      </c>
      <c r="C4" s="1"/>
      <c r="D4" s="5" t="s">
        <v>117</v>
      </c>
      <c r="E4" s="1"/>
      <c r="F4" s="1"/>
    </row>
    <row r="5" spans="1:6" ht="27" customHeight="1" x14ac:dyDescent="0.2">
      <c r="A5" s="42"/>
      <c r="B5" s="125" t="s">
        <v>22</v>
      </c>
      <c r="C5" s="346" t="s">
        <v>121</v>
      </c>
      <c r="D5" s="342"/>
      <c r="E5" s="342"/>
      <c r="F5" s="342"/>
    </row>
    <row r="6" spans="1:6" ht="54.75" customHeight="1" x14ac:dyDescent="0.2">
      <c r="B6" s="1"/>
      <c r="C6" s="346" t="s">
        <v>118</v>
      </c>
      <c r="D6" s="347"/>
      <c r="E6" s="347"/>
      <c r="F6" s="342"/>
    </row>
    <row r="7" spans="1:6" ht="24.75" customHeight="1" x14ac:dyDescent="0.2">
      <c r="A7" s="42"/>
      <c r="C7" s="192"/>
      <c r="D7" s="193"/>
      <c r="E7" s="193"/>
      <c r="F7" s="193"/>
    </row>
    <row r="8" spans="1:6" ht="17.25" customHeight="1" thickBot="1" x14ac:dyDescent="0.25">
      <c r="B8" s="199"/>
      <c r="C8" s="199"/>
      <c r="D8" s="207"/>
      <c r="E8" s="199"/>
      <c r="F8" s="199"/>
    </row>
    <row r="9" spans="1:6" ht="13.5" thickBot="1" x14ac:dyDescent="0.25">
      <c r="B9" s="200" t="s">
        <v>52</v>
      </c>
      <c r="C9" s="201"/>
      <c r="D9" s="206"/>
      <c r="E9" s="205" t="s">
        <v>53</v>
      </c>
      <c r="F9" s="200"/>
    </row>
    <row r="10" spans="1:6" x14ac:dyDescent="0.2">
      <c r="B10" s="196">
        <v>39083</v>
      </c>
      <c r="C10" s="197">
        <v>171487</v>
      </c>
      <c r="D10" s="194"/>
      <c r="E10" s="196">
        <v>39479</v>
      </c>
      <c r="F10" s="197">
        <v>102345</v>
      </c>
    </row>
    <row r="11" spans="1:6" ht="13.5" thickBot="1" x14ac:dyDescent="0.25">
      <c r="B11" s="202">
        <v>39114</v>
      </c>
      <c r="C11" s="198">
        <v>190806</v>
      </c>
      <c r="D11" s="194"/>
      <c r="E11" s="208">
        <v>39234</v>
      </c>
      <c r="F11" s="209">
        <v>107712</v>
      </c>
    </row>
    <row r="12" spans="1:6" x14ac:dyDescent="0.2">
      <c r="B12" s="196">
        <v>39142</v>
      </c>
      <c r="C12" s="197">
        <v>126931</v>
      </c>
      <c r="D12" s="98"/>
      <c r="E12" s="196">
        <v>39173</v>
      </c>
      <c r="F12" s="197">
        <v>111853</v>
      </c>
    </row>
    <row r="13" spans="1:6" x14ac:dyDescent="0.2">
      <c r="B13" s="202">
        <v>39173</v>
      </c>
      <c r="C13" s="198">
        <v>111853</v>
      </c>
      <c r="D13" s="98"/>
      <c r="E13" s="202">
        <v>39142</v>
      </c>
      <c r="F13" s="198">
        <v>126931</v>
      </c>
    </row>
    <row r="14" spans="1:6" x14ac:dyDescent="0.2">
      <c r="B14" s="196">
        <v>39203</v>
      </c>
      <c r="C14" s="197">
        <v>133793</v>
      </c>
      <c r="D14" s="194"/>
      <c r="E14" s="196">
        <v>39203</v>
      </c>
      <c r="F14" s="197">
        <v>133793</v>
      </c>
    </row>
    <row r="15" spans="1:6" x14ac:dyDescent="0.2">
      <c r="B15" s="202">
        <v>39234</v>
      </c>
      <c r="C15" s="198">
        <v>107712</v>
      </c>
      <c r="D15" s="194"/>
      <c r="E15" s="202">
        <v>39448</v>
      </c>
      <c r="F15" s="198">
        <v>143497</v>
      </c>
    </row>
    <row r="16" spans="1:6" x14ac:dyDescent="0.2">
      <c r="B16" s="196">
        <v>39264</v>
      </c>
      <c r="C16" s="197">
        <v>165805</v>
      </c>
      <c r="D16" s="194"/>
      <c r="E16" s="196">
        <v>39539</v>
      </c>
      <c r="F16" s="197">
        <v>147718</v>
      </c>
    </row>
    <row r="17" spans="1:6" x14ac:dyDescent="0.2">
      <c r="B17" s="202">
        <v>39295</v>
      </c>
      <c r="C17" s="198">
        <v>187659</v>
      </c>
      <c r="D17" s="194"/>
      <c r="E17" s="202">
        <v>39508</v>
      </c>
      <c r="F17" s="198">
        <v>152849</v>
      </c>
    </row>
    <row r="18" spans="1:6" x14ac:dyDescent="0.2">
      <c r="B18" s="196">
        <v>39326</v>
      </c>
      <c r="C18" s="197">
        <v>177890</v>
      </c>
      <c r="D18" s="194"/>
      <c r="E18" s="196">
        <v>39569</v>
      </c>
      <c r="F18" s="197">
        <v>155177</v>
      </c>
    </row>
    <row r="19" spans="1:6" x14ac:dyDescent="0.2">
      <c r="B19" s="202">
        <v>39356</v>
      </c>
      <c r="C19" s="198">
        <v>178205</v>
      </c>
      <c r="D19" s="194"/>
      <c r="E19" s="202">
        <v>39264</v>
      </c>
      <c r="F19" s="198">
        <v>165805</v>
      </c>
    </row>
    <row r="20" spans="1:6" x14ac:dyDescent="0.2">
      <c r="B20" s="196">
        <v>39387</v>
      </c>
      <c r="C20" s="197">
        <v>167984</v>
      </c>
      <c r="D20" s="194"/>
      <c r="E20" s="196">
        <v>39387</v>
      </c>
      <c r="F20" s="197">
        <v>167984</v>
      </c>
    </row>
    <row r="21" spans="1:6" x14ac:dyDescent="0.2">
      <c r="B21" s="202">
        <v>39417</v>
      </c>
      <c r="C21" s="198">
        <v>192030</v>
      </c>
      <c r="D21" s="194"/>
      <c r="E21" s="202">
        <v>39083</v>
      </c>
      <c r="F21" s="198">
        <v>171487</v>
      </c>
    </row>
    <row r="22" spans="1:6" x14ac:dyDescent="0.2">
      <c r="B22" s="196">
        <v>39448</v>
      </c>
      <c r="C22" s="197">
        <v>143497</v>
      </c>
      <c r="D22" s="194"/>
      <c r="E22" s="196">
        <v>39326</v>
      </c>
      <c r="F22" s="197">
        <v>177890</v>
      </c>
    </row>
    <row r="23" spans="1:6" x14ac:dyDescent="0.2">
      <c r="B23" s="202">
        <v>39479</v>
      </c>
      <c r="C23" s="198">
        <v>102345</v>
      </c>
      <c r="D23" s="194"/>
      <c r="E23" s="202">
        <v>39356</v>
      </c>
      <c r="F23" s="198">
        <v>178205</v>
      </c>
    </row>
    <row r="24" spans="1:6" ht="13.5" thickBot="1" x14ac:dyDescent="0.25">
      <c r="B24" s="196">
        <v>39508</v>
      </c>
      <c r="C24" s="197">
        <v>152849</v>
      </c>
      <c r="D24" s="194"/>
      <c r="E24" s="203">
        <v>39295</v>
      </c>
      <c r="F24" s="204">
        <v>187659</v>
      </c>
    </row>
    <row r="25" spans="1:6" x14ac:dyDescent="0.2">
      <c r="B25" s="202">
        <v>39539</v>
      </c>
      <c r="C25" s="198">
        <v>147718</v>
      </c>
      <c r="D25" s="194"/>
      <c r="E25" s="202">
        <v>39114</v>
      </c>
      <c r="F25" s="198">
        <v>190806</v>
      </c>
    </row>
    <row r="26" spans="1:6" ht="13.5" thickBot="1" x14ac:dyDescent="0.25">
      <c r="B26" s="203">
        <v>39569</v>
      </c>
      <c r="C26" s="204">
        <v>155177</v>
      </c>
      <c r="D26" s="194"/>
      <c r="E26" s="203">
        <v>39417</v>
      </c>
      <c r="F26" s="204">
        <v>192030</v>
      </c>
    </row>
    <row r="27" spans="1:6" ht="13.5" thickBot="1" x14ac:dyDescent="0.25">
      <c r="A27" s="13"/>
      <c r="B27" s="211"/>
      <c r="C27" s="210"/>
      <c r="D27" s="211"/>
      <c r="E27" s="195"/>
      <c r="F27" s="195"/>
    </row>
    <row r="28" spans="1:6" ht="13.5" thickBot="1" x14ac:dyDescent="0.25">
      <c r="A28" s="132"/>
      <c r="B28" s="212" t="s">
        <v>123</v>
      </c>
      <c r="C28" s="214"/>
      <c r="D28" s="213">
        <f>TRIMMEAN(F10:F26,0.12)</f>
        <v>154624.4</v>
      </c>
      <c r="E28" s="14"/>
      <c r="F28" s="14"/>
    </row>
    <row r="29" spans="1:6" ht="13.5" thickBot="1" x14ac:dyDescent="0.25">
      <c r="A29" s="132"/>
      <c r="B29" s="215" t="s">
        <v>122</v>
      </c>
      <c r="C29" s="216"/>
      <c r="D29" s="217">
        <f>AVERAGE(F12:F24)</f>
        <v>155449.84615384616</v>
      </c>
      <c r="E29" s="14"/>
      <c r="F29" s="14"/>
    </row>
  </sheetData>
  <mergeCells count="2">
    <mergeCell ref="C5:F5"/>
    <mergeCell ref="C6:F6"/>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workbookViewId="0">
      <selection activeCell="D16" sqref="D16:H16"/>
    </sheetView>
  </sheetViews>
  <sheetFormatPr baseColWidth="10" defaultRowHeight="12.75" x14ac:dyDescent="0.2"/>
  <cols>
    <col min="1" max="1" width="4.28515625" customWidth="1"/>
    <col min="2" max="2" width="19" customWidth="1"/>
    <col min="3" max="3" width="17.28515625" customWidth="1"/>
    <col min="4" max="4" width="17.85546875" customWidth="1"/>
    <col min="5" max="5" width="17.28515625" customWidth="1"/>
    <col min="6" max="6" width="16.7109375" customWidth="1"/>
    <col min="7" max="7" width="17.140625" customWidth="1"/>
    <col min="8" max="8" width="13.140625" customWidth="1"/>
  </cols>
  <sheetData>
    <row r="1" spans="1:8" ht="18" customHeight="1" x14ac:dyDescent="0.25">
      <c r="B1" s="4" t="s">
        <v>14</v>
      </c>
      <c r="C1" s="1"/>
      <c r="D1" s="3" t="s">
        <v>130</v>
      </c>
      <c r="E1" s="1"/>
      <c r="F1" s="1"/>
      <c r="G1" s="1"/>
      <c r="H1" s="159"/>
    </row>
    <row r="2" spans="1:8" ht="18" customHeight="1" x14ac:dyDescent="0.25">
      <c r="B2" s="4" t="s">
        <v>15</v>
      </c>
      <c r="C2" s="1"/>
      <c r="D2" s="3" t="s">
        <v>131</v>
      </c>
      <c r="E2" s="1"/>
      <c r="F2" s="1"/>
      <c r="G2" s="1"/>
      <c r="H2" s="159"/>
    </row>
    <row r="3" spans="1:8" ht="18" customHeight="1" x14ac:dyDescent="0.2">
      <c r="B3" s="4" t="s">
        <v>16</v>
      </c>
      <c r="C3" s="1"/>
      <c r="D3" s="4" t="s">
        <v>20</v>
      </c>
      <c r="E3" s="1"/>
      <c r="F3" s="1"/>
      <c r="G3" s="1"/>
      <c r="H3" s="159"/>
    </row>
    <row r="4" spans="1:8" ht="18" customHeight="1" x14ac:dyDescent="0.25">
      <c r="B4" s="4" t="s">
        <v>21</v>
      </c>
      <c r="C4" s="1"/>
      <c r="D4" s="5" t="s">
        <v>132</v>
      </c>
      <c r="E4" s="1"/>
      <c r="F4" s="1"/>
      <c r="G4" s="1"/>
      <c r="H4" s="159"/>
    </row>
    <row r="5" spans="1:8" ht="39" customHeight="1" x14ac:dyDescent="0.25">
      <c r="B5" s="125" t="s">
        <v>17</v>
      </c>
      <c r="C5" s="1"/>
      <c r="D5" s="5"/>
      <c r="E5" s="1"/>
      <c r="F5" s="1"/>
      <c r="G5" s="1"/>
      <c r="H5" s="159"/>
    </row>
    <row r="6" spans="1:8" ht="40.5" customHeight="1" x14ac:dyDescent="0.2">
      <c r="B6" s="125" t="s">
        <v>22</v>
      </c>
      <c r="C6" s="356" t="s">
        <v>133</v>
      </c>
      <c r="D6" s="357"/>
      <c r="E6" s="357"/>
      <c r="F6" s="357"/>
      <c r="G6" s="357"/>
      <c r="H6" s="357"/>
    </row>
    <row r="9" spans="1:8" ht="15.75" x14ac:dyDescent="0.25">
      <c r="B9" s="314" t="s">
        <v>182</v>
      </c>
    </row>
    <row r="10" spans="1:8" ht="13.5" thickBot="1" x14ac:dyDescent="0.25">
      <c r="B10" s="237"/>
      <c r="C10" s="237"/>
      <c r="D10" s="237"/>
      <c r="E10" s="237"/>
      <c r="F10" s="237"/>
      <c r="G10" s="237"/>
      <c r="H10" s="237"/>
    </row>
    <row r="11" spans="1:8" s="24" customFormat="1" ht="20.100000000000001" customHeight="1" thickBot="1" x14ac:dyDescent="0.25">
      <c r="A11" s="218"/>
      <c r="B11" s="238" t="s">
        <v>134</v>
      </c>
      <c r="C11" s="273"/>
      <c r="D11" s="241">
        <v>1</v>
      </c>
      <c r="E11" s="241">
        <v>2</v>
      </c>
      <c r="F11" s="241">
        <v>3</v>
      </c>
      <c r="G11" s="241">
        <v>4</v>
      </c>
      <c r="H11" s="242">
        <v>5</v>
      </c>
    </row>
    <row r="12" spans="1:8" s="24" customFormat="1" ht="20.100000000000001" customHeight="1" thickBot="1" x14ac:dyDescent="0.25">
      <c r="A12" s="218"/>
      <c r="B12" s="239" t="s">
        <v>135</v>
      </c>
      <c r="C12" s="274"/>
      <c r="D12" s="243">
        <v>60</v>
      </c>
      <c r="E12" s="243">
        <v>60</v>
      </c>
      <c r="F12" s="243">
        <v>60</v>
      </c>
      <c r="G12" s="243">
        <v>60</v>
      </c>
      <c r="H12" s="244">
        <v>60</v>
      </c>
    </row>
    <row r="13" spans="1:8" s="24" customFormat="1" ht="20.100000000000001" customHeight="1" thickBot="1" x14ac:dyDescent="0.25">
      <c r="A13" s="218"/>
      <c r="B13" s="239" t="s">
        <v>136</v>
      </c>
      <c r="C13" s="274"/>
      <c r="D13" s="245">
        <v>20</v>
      </c>
      <c r="E13" s="245">
        <v>15</v>
      </c>
      <c r="F13" s="245">
        <v>25</v>
      </c>
      <c r="G13" s="245">
        <v>23</v>
      </c>
      <c r="H13" s="246">
        <v>30</v>
      </c>
    </row>
    <row r="14" spans="1:8" s="24" customFormat="1" ht="20.100000000000001" customHeight="1" thickBot="1" x14ac:dyDescent="0.25">
      <c r="A14" s="218"/>
      <c r="B14" s="239" t="s">
        <v>137</v>
      </c>
      <c r="C14" s="274"/>
      <c r="D14" s="358">
        <f>AVERAGE(D13:H13)</f>
        <v>22.6</v>
      </c>
      <c r="E14" s="359"/>
      <c r="F14" s="359"/>
      <c r="G14" s="359"/>
      <c r="H14" s="360"/>
    </row>
    <row r="15" spans="1:8" s="24" customFormat="1" ht="20.100000000000001" customHeight="1" thickBot="1" x14ac:dyDescent="0.25">
      <c r="A15" s="218"/>
      <c r="B15" s="239" t="s">
        <v>138</v>
      </c>
      <c r="C15" s="274"/>
      <c r="D15" s="361">
        <f>GEOMEAN(D13:H13)</f>
        <v>22.018213108297719</v>
      </c>
      <c r="E15" s="359"/>
      <c r="F15" s="359"/>
      <c r="G15" s="359"/>
      <c r="H15" s="360"/>
    </row>
    <row r="16" spans="1:8" s="24" customFormat="1" ht="20.100000000000001" customHeight="1" thickBot="1" x14ac:dyDescent="0.25">
      <c r="A16" s="218"/>
      <c r="B16" s="240" t="s">
        <v>139</v>
      </c>
      <c r="C16" s="275"/>
      <c r="D16" s="362">
        <f>HARMEAN(D13:H13)</f>
        <v>21.415270018621975</v>
      </c>
      <c r="E16" s="359"/>
      <c r="F16" s="359"/>
      <c r="G16" s="359"/>
      <c r="H16" s="360"/>
    </row>
    <row r="18" spans="1:7" ht="13.5" thickBot="1" x14ac:dyDescent="0.25"/>
    <row r="19" spans="1:7" ht="15.95" customHeight="1" x14ac:dyDescent="0.2">
      <c r="B19" s="248" t="s">
        <v>140</v>
      </c>
      <c r="C19" s="259"/>
      <c r="D19" s="249" t="s">
        <v>141</v>
      </c>
      <c r="E19" s="260"/>
      <c r="F19" s="261" t="s">
        <v>142</v>
      </c>
      <c r="G19" s="252"/>
    </row>
    <row r="20" spans="1:7" ht="15.95" customHeight="1" x14ac:dyDescent="0.2">
      <c r="B20" s="254" t="s">
        <v>143</v>
      </c>
      <c r="C20" s="253" t="s">
        <v>144</v>
      </c>
      <c r="D20" s="256" t="s">
        <v>147</v>
      </c>
      <c r="E20" s="132" t="s">
        <v>148</v>
      </c>
      <c r="F20" s="258" t="s">
        <v>153</v>
      </c>
      <c r="G20" s="255" t="s">
        <v>144</v>
      </c>
    </row>
    <row r="21" spans="1:7" ht="15.95" customHeight="1" x14ac:dyDescent="0.2">
      <c r="B21" s="267" t="s">
        <v>152</v>
      </c>
      <c r="C21" s="268" t="s">
        <v>145</v>
      </c>
      <c r="D21" s="269" t="s">
        <v>151</v>
      </c>
      <c r="E21" s="270" t="s">
        <v>145</v>
      </c>
      <c r="F21" s="269" t="s">
        <v>150</v>
      </c>
      <c r="G21" s="270" t="s">
        <v>145</v>
      </c>
    </row>
    <row r="22" spans="1:7" ht="15.95" customHeight="1" thickBot="1" x14ac:dyDescent="0.25">
      <c r="B22" s="250" t="s">
        <v>155</v>
      </c>
      <c r="C22" s="251" t="s">
        <v>146</v>
      </c>
      <c r="D22" s="250" t="s">
        <v>149</v>
      </c>
      <c r="E22" s="251" t="s">
        <v>146</v>
      </c>
      <c r="F22" s="250" t="s">
        <v>154</v>
      </c>
      <c r="G22" s="257" t="s">
        <v>146</v>
      </c>
    </row>
    <row r="23" spans="1:7" ht="13.5" thickBot="1" x14ac:dyDescent="0.25">
      <c r="B23" s="263"/>
      <c r="C23" s="263"/>
      <c r="D23" s="264"/>
      <c r="E23" s="264"/>
      <c r="F23" s="264"/>
      <c r="G23" s="264"/>
    </row>
    <row r="24" spans="1:7" ht="40.5" customHeight="1" thickBot="1" x14ac:dyDescent="0.25">
      <c r="A24" s="255"/>
      <c r="B24" s="351" t="s">
        <v>163</v>
      </c>
      <c r="C24" s="352"/>
      <c r="D24" s="351" t="s">
        <v>164</v>
      </c>
      <c r="E24" s="353"/>
      <c r="F24" s="354" t="s">
        <v>165</v>
      </c>
      <c r="G24" s="355"/>
    </row>
    <row r="25" spans="1:7" ht="15.95" customHeight="1" x14ac:dyDescent="0.2">
      <c r="A25" s="255"/>
      <c r="B25" s="247" t="s">
        <v>155</v>
      </c>
      <c r="C25" s="265" t="s">
        <v>146</v>
      </c>
      <c r="D25" t="s">
        <v>149</v>
      </c>
      <c r="E25" s="266" t="s">
        <v>146</v>
      </c>
      <c r="F25" t="s">
        <v>154</v>
      </c>
      <c r="G25" s="255" t="s">
        <v>146</v>
      </c>
    </row>
    <row r="26" spans="1:7" ht="15.95" customHeight="1" x14ac:dyDescent="0.2">
      <c r="A26" s="255"/>
      <c r="B26" s="271" t="s">
        <v>156</v>
      </c>
      <c r="C26" s="268" t="s">
        <v>146</v>
      </c>
      <c r="D26" s="272" t="s">
        <v>157</v>
      </c>
      <c r="E26" s="270" t="s">
        <v>146</v>
      </c>
      <c r="F26" s="272" t="s">
        <v>158</v>
      </c>
      <c r="G26" s="270" t="s">
        <v>146</v>
      </c>
    </row>
    <row r="27" spans="1:7" ht="15.95" customHeight="1" thickBot="1" x14ac:dyDescent="0.25">
      <c r="A27" s="255"/>
      <c r="B27" s="250" t="s">
        <v>159</v>
      </c>
      <c r="C27" s="251" t="s">
        <v>160</v>
      </c>
      <c r="D27" s="262" t="s">
        <v>159</v>
      </c>
      <c r="E27" s="257" t="s">
        <v>161</v>
      </c>
      <c r="F27" s="262" t="s">
        <v>159</v>
      </c>
      <c r="G27" s="257" t="s">
        <v>162</v>
      </c>
    </row>
    <row r="28" spans="1:7" x14ac:dyDescent="0.2">
      <c r="B28" s="247"/>
      <c r="C28" s="247"/>
    </row>
    <row r="29" spans="1:7" x14ac:dyDescent="0.2">
      <c r="B29" s="247"/>
      <c r="C29" s="247"/>
    </row>
    <row r="30" spans="1:7" ht="15.75" x14ac:dyDescent="0.25">
      <c r="B30" s="314" t="s">
        <v>166</v>
      </c>
      <c r="C30" s="311"/>
      <c r="D30" s="311"/>
      <c r="E30" s="311"/>
    </row>
    <row r="31" spans="1:7" ht="15" x14ac:dyDescent="0.2">
      <c r="B31" s="311"/>
      <c r="C31" s="311"/>
      <c r="D31" s="311"/>
      <c r="E31" s="311"/>
    </row>
    <row r="32" spans="1:7" ht="41.25" customHeight="1" x14ac:dyDescent="0.2">
      <c r="B32" s="313" t="s">
        <v>17</v>
      </c>
      <c r="C32" s="312"/>
      <c r="D32" s="312"/>
      <c r="E32" s="312"/>
      <c r="F32" s="159"/>
      <c r="G32" s="159"/>
    </row>
    <row r="33" spans="1:8" ht="13.5" thickBot="1" x14ac:dyDescent="0.25">
      <c r="B33" s="278"/>
      <c r="C33" s="237"/>
      <c r="D33" s="237"/>
      <c r="E33" s="237"/>
      <c r="F33" s="237"/>
      <c r="G33" s="237"/>
    </row>
    <row r="34" spans="1:8" ht="80.25" customHeight="1" thickBot="1" x14ac:dyDescent="0.25">
      <c r="A34" s="94"/>
      <c r="B34" s="283"/>
      <c r="C34" s="284" t="s">
        <v>174</v>
      </c>
      <c r="D34" s="303" t="s">
        <v>175</v>
      </c>
      <c r="E34" s="303" t="s">
        <v>176</v>
      </c>
      <c r="F34" s="303" t="s">
        <v>177</v>
      </c>
      <c r="G34" s="305" t="s">
        <v>178</v>
      </c>
    </row>
    <row r="35" spans="1:8" ht="15" customHeight="1" thickBot="1" x14ac:dyDescent="0.25">
      <c r="A35" s="255"/>
      <c r="B35" s="308"/>
      <c r="C35" s="293">
        <v>20000</v>
      </c>
      <c r="D35" s="294">
        <v>15000</v>
      </c>
      <c r="E35" s="294">
        <v>25000</v>
      </c>
      <c r="F35" s="294">
        <v>23000</v>
      </c>
      <c r="G35" s="295">
        <v>30000</v>
      </c>
    </row>
    <row r="36" spans="1:8" ht="26.25" customHeight="1" thickBot="1" x14ac:dyDescent="0.25">
      <c r="A36" s="255"/>
      <c r="B36" s="282" t="s">
        <v>167</v>
      </c>
      <c r="C36" s="291">
        <v>3600</v>
      </c>
      <c r="D36" s="287">
        <v>3600</v>
      </c>
      <c r="E36" s="287">
        <v>3600</v>
      </c>
      <c r="F36" s="287">
        <v>3600</v>
      </c>
      <c r="G36" s="292">
        <v>3600</v>
      </c>
    </row>
    <row r="37" spans="1:8" ht="27.75" customHeight="1" thickBot="1" x14ac:dyDescent="0.25">
      <c r="A37" s="255"/>
      <c r="B37" s="309" t="s">
        <v>168</v>
      </c>
      <c r="C37" s="288">
        <f>C35/C36</f>
        <v>5.5555555555555554</v>
      </c>
      <c r="D37" s="289">
        <f>D35/D36</f>
        <v>4.166666666666667</v>
      </c>
      <c r="E37" s="289">
        <f>E35/E36</f>
        <v>6.9444444444444446</v>
      </c>
      <c r="F37" s="289">
        <f>F35/F36</f>
        <v>6.3888888888888893</v>
      </c>
      <c r="G37" s="290">
        <f>G35/G36</f>
        <v>8.3333333333333339</v>
      </c>
    </row>
    <row r="38" spans="1:8" ht="15" customHeight="1" x14ac:dyDescent="0.2">
      <c r="A38" s="94"/>
      <c r="B38" s="277"/>
      <c r="C38" s="277"/>
      <c r="D38" s="94"/>
      <c r="E38" s="94"/>
      <c r="F38" s="94"/>
    </row>
    <row r="39" spans="1:8" ht="42.75" customHeight="1" x14ac:dyDescent="0.2">
      <c r="A39" s="94"/>
      <c r="B39" s="313" t="s">
        <v>17</v>
      </c>
      <c r="C39" s="312"/>
      <c r="D39" s="312"/>
      <c r="E39" s="312"/>
      <c r="F39" s="159"/>
      <c r="G39" s="159"/>
    </row>
    <row r="40" spans="1:8" ht="15" customHeight="1" thickBot="1" x14ac:dyDescent="0.25">
      <c r="A40" s="94"/>
      <c r="B40" s="94"/>
      <c r="C40" s="237"/>
      <c r="D40" s="237"/>
      <c r="E40" s="237"/>
      <c r="F40" s="237"/>
      <c r="G40" s="237"/>
    </row>
    <row r="41" spans="1:8" ht="26.25" thickBot="1" x14ac:dyDescent="0.25">
      <c r="A41" s="277"/>
      <c r="B41" s="292"/>
      <c r="C41" s="297" t="s">
        <v>169</v>
      </c>
      <c r="D41" s="304" t="s">
        <v>170</v>
      </c>
      <c r="E41" s="298" t="s">
        <v>171</v>
      </c>
      <c r="F41" s="303" t="s">
        <v>172</v>
      </c>
      <c r="G41" s="305" t="s">
        <v>173</v>
      </c>
      <c r="H41" s="279"/>
    </row>
    <row r="42" spans="1:8" ht="15" customHeight="1" thickBot="1" x14ac:dyDescent="0.25">
      <c r="A42" s="285"/>
      <c r="B42" s="296"/>
      <c r="C42" s="281">
        <v>60000</v>
      </c>
      <c r="D42" s="281">
        <v>60000</v>
      </c>
      <c r="E42" s="281">
        <v>60000</v>
      </c>
      <c r="F42" s="281">
        <v>60000</v>
      </c>
      <c r="G42" s="302">
        <v>60000</v>
      </c>
    </row>
    <row r="43" spans="1:8" ht="54" customHeight="1" thickBot="1" x14ac:dyDescent="0.25">
      <c r="A43" s="285"/>
      <c r="B43" s="310" t="s">
        <v>179</v>
      </c>
      <c r="C43" s="299">
        <v>5.56</v>
      </c>
      <c r="D43" s="276">
        <v>4.17</v>
      </c>
      <c r="E43" s="276">
        <v>6.94</v>
      </c>
      <c r="F43" s="300">
        <v>6.39</v>
      </c>
      <c r="G43" s="301">
        <v>8.33</v>
      </c>
    </row>
    <row r="44" spans="1:8" ht="13.5" thickBot="1" x14ac:dyDescent="0.25">
      <c r="A44" s="285"/>
      <c r="B44" s="306" t="s">
        <v>180</v>
      </c>
      <c r="C44" s="280">
        <f>C42/C43</f>
        <v>10791.366906474821</v>
      </c>
      <c r="D44" s="280">
        <f>D42/D43</f>
        <v>14388.489208633095</v>
      </c>
      <c r="E44" s="280">
        <f>E42/E43</f>
        <v>8645.5331412103733</v>
      </c>
      <c r="F44" s="280">
        <f>F42/F43</f>
        <v>9389.6713615023473</v>
      </c>
      <c r="G44" s="286">
        <f>G42/G43</f>
        <v>7202.8811524609846</v>
      </c>
    </row>
    <row r="45" spans="1:8" ht="15.75" thickBot="1" x14ac:dyDescent="0.3">
      <c r="A45" s="285"/>
      <c r="B45" s="307" t="s">
        <v>181</v>
      </c>
      <c r="C45" s="348">
        <f>SUM(C44:G44)</f>
        <v>50417.941770281621</v>
      </c>
      <c r="D45" s="349"/>
      <c r="E45" s="349"/>
      <c r="F45" s="349"/>
      <c r="G45" s="350"/>
    </row>
    <row r="46" spans="1:8" x14ac:dyDescent="0.2">
      <c r="A46" s="277"/>
      <c r="B46" s="277"/>
      <c r="C46" s="277"/>
      <c r="D46" s="277"/>
      <c r="E46" s="277"/>
    </row>
    <row r="47" spans="1:8" x14ac:dyDescent="0.2">
      <c r="A47" s="277"/>
      <c r="B47" s="277"/>
      <c r="C47" s="277"/>
      <c r="D47" s="277"/>
      <c r="E47" s="277"/>
    </row>
    <row r="48" spans="1:8" x14ac:dyDescent="0.2">
      <c r="A48" s="277"/>
      <c r="B48" s="277"/>
      <c r="C48" s="277"/>
      <c r="D48" s="277"/>
      <c r="E48" s="277"/>
    </row>
    <row r="49" spans="1:5" x14ac:dyDescent="0.2">
      <c r="A49" s="277"/>
      <c r="B49" s="277"/>
      <c r="C49" s="277"/>
      <c r="D49" s="277"/>
      <c r="E49" s="277"/>
    </row>
    <row r="50" spans="1:5" x14ac:dyDescent="0.2">
      <c r="A50" s="277"/>
      <c r="B50" s="277"/>
      <c r="C50" s="277"/>
      <c r="D50" s="277"/>
      <c r="E50" s="277"/>
    </row>
    <row r="51" spans="1:5" x14ac:dyDescent="0.2">
      <c r="A51" s="277"/>
      <c r="B51" s="277"/>
      <c r="C51" s="277"/>
      <c r="D51" s="277"/>
      <c r="E51" s="277"/>
    </row>
    <row r="52" spans="1:5" x14ac:dyDescent="0.2">
      <c r="A52" s="277"/>
      <c r="B52" s="277"/>
      <c r="C52" s="277"/>
      <c r="D52" s="277"/>
      <c r="E52" s="277"/>
    </row>
  </sheetData>
  <mergeCells count="8">
    <mergeCell ref="C45:G45"/>
    <mergeCell ref="B24:C24"/>
    <mergeCell ref="D24:E24"/>
    <mergeCell ref="F24:G24"/>
    <mergeCell ref="C6:H6"/>
    <mergeCell ref="D14:H14"/>
    <mergeCell ref="D15:H15"/>
    <mergeCell ref="D16:H16"/>
  </mergeCells>
  <phoneticPr fontId="3" type="noConversion"/>
  <pageMargins left="0.78740157499999996" right="0.78740157499999996" top="0.984251969" bottom="0.984251969" header="0.4921259845" footer="0.4921259845"/>
  <pageSetup paperSize="9" orientation="portrait" horizontalDpi="4294967293" verticalDpi="0" r:id="rId1"/>
  <headerFooter alignWithMargins="0"/>
  <drawing r:id="rId2"/>
  <legacyDrawing r:id="rId3"/>
  <oleObjects>
    <mc:AlternateContent xmlns:mc="http://schemas.openxmlformats.org/markup-compatibility/2006">
      <mc:Choice Requires="x14">
        <oleObject progId="Equation.3" shapeId="15363" r:id="rId4">
          <objectPr defaultSize="0" r:id="rId5">
            <anchor moveWithCells="1">
              <from>
                <xdr:col>3</xdr:col>
                <xdr:colOff>19050</xdr:colOff>
                <xdr:row>4</xdr:row>
                <xdr:rowOff>19050</xdr:rowOff>
              </from>
              <to>
                <xdr:col>3</xdr:col>
                <xdr:colOff>933450</xdr:colOff>
                <xdr:row>4</xdr:row>
                <xdr:rowOff>466725</xdr:rowOff>
              </to>
            </anchor>
          </objectPr>
        </oleObject>
      </mc:Choice>
      <mc:Fallback>
        <oleObject progId="Equation.3" shapeId="15363" r:id="rId4"/>
      </mc:Fallback>
    </mc:AlternateContent>
    <mc:AlternateContent xmlns:mc="http://schemas.openxmlformats.org/markup-compatibility/2006">
      <mc:Choice Requires="x14">
        <oleObject progId="Equation.3" shapeId="15364" r:id="rId6">
          <objectPr defaultSize="0" autoPict="0" r:id="rId7">
            <anchor moveWithCells="1">
              <from>
                <xdr:col>3</xdr:col>
                <xdr:colOff>0</xdr:colOff>
                <xdr:row>31</xdr:row>
                <xdr:rowOff>19050</xdr:rowOff>
              </from>
              <to>
                <xdr:col>3</xdr:col>
                <xdr:colOff>485775</xdr:colOff>
                <xdr:row>32</xdr:row>
                <xdr:rowOff>9525</xdr:rowOff>
              </to>
            </anchor>
          </objectPr>
        </oleObject>
      </mc:Choice>
      <mc:Fallback>
        <oleObject progId="Equation.3" shapeId="15364" r:id="rId6"/>
      </mc:Fallback>
    </mc:AlternateContent>
    <mc:AlternateContent xmlns:mc="http://schemas.openxmlformats.org/markup-compatibility/2006">
      <mc:Choice Requires="x14">
        <oleObject progId="Equation.3" shapeId="15365" r:id="rId8">
          <objectPr defaultSize="0" autoPict="0" r:id="rId9">
            <anchor moveWithCells="1">
              <from>
                <xdr:col>3</xdr:col>
                <xdr:colOff>9525</xdr:colOff>
                <xdr:row>38</xdr:row>
                <xdr:rowOff>28575</xdr:rowOff>
              </from>
              <to>
                <xdr:col>3</xdr:col>
                <xdr:colOff>647700</xdr:colOff>
                <xdr:row>39</xdr:row>
                <xdr:rowOff>0</xdr:rowOff>
              </to>
            </anchor>
          </objectPr>
        </oleObject>
      </mc:Choice>
      <mc:Fallback>
        <oleObject progId="Equation.3" shapeId="15365" r:id="rId8"/>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121" workbookViewId="0">
      <selection activeCell="D24" sqref="D24"/>
    </sheetView>
  </sheetViews>
  <sheetFormatPr baseColWidth="10" defaultRowHeight="12.75" x14ac:dyDescent="0.2"/>
  <cols>
    <col min="1" max="1" width="4.28515625" customWidth="1"/>
    <col min="2" max="2" width="14.5703125" customWidth="1"/>
    <col min="3" max="3" width="10.42578125" customWidth="1"/>
    <col min="4" max="4" width="14.7109375" customWidth="1"/>
    <col min="5" max="5" width="10.28515625" customWidth="1"/>
    <col min="6" max="6" width="10.5703125" customWidth="1"/>
    <col min="7" max="7" width="10" customWidth="1"/>
    <col min="8" max="8" width="13.5703125" customWidth="1"/>
    <col min="9" max="9" width="10" customWidth="1"/>
  </cols>
  <sheetData>
    <row r="1" spans="1:14" ht="16.5" customHeight="1" x14ac:dyDescent="0.25">
      <c r="B1" s="4" t="s">
        <v>14</v>
      </c>
      <c r="C1" s="1"/>
      <c r="D1" s="3" t="s">
        <v>23</v>
      </c>
      <c r="E1" s="1"/>
      <c r="F1" s="1"/>
      <c r="G1" s="1"/>
      <c r="H1" s="1"/>
      <c r="I1" s="1"/>
    </row>
    <row r="2" spans="1:14" ht="15.75" x14ac:dyDescent="0.25">
      <c r="B2" s="4" t="s">
        <v>15</v>
      </c>
      <c r="C2" s="1"/>
      <c r="D2" s="3" t="s">
        <v>24</v>
      </c>
      <c r="E2" s="1"/>
      <c r="F2" s="1"/>
      <c r="G2" s="1"/>
      <c r="H2" s="1"/>
      <c r="I2" s="1"/>
    </row>
    <row r="3" spans="1:14" ht="15" x14ac:dyDescent="0.2">
      <c r="B3" s="4" t="s">
        <v>16</v>
      </c>
      <c r="C3" s="1"/>
      <c r="D3" s="4" t="s">
        <v>20</v>
      </c>
      <c r="E3" s="1"/>
      <c r="F3" s="1"/>
      <c r="G3" s="1"/>
      <c r="H3" s="1"/>
      <c r="I3" s="1"/>
    </row>
    <row r="4" spans="1:14" ht="15.75" x14ac:dyDescent="0.25">
      <c r="B4" s="4" t="s">
        <v>21</v>
      </c>
      <c r="C4" s="1"/>
      <c r="D4" s="5" t="s">
        <v>88</v>
      </c>
      <c r="E4" s="1"/>
      <c r="F4" s="1"/>
      <c r="G4" s="1"/>
      <c r="H4" s="1"/>
      <c r="I4" s="1"/>
    </row>
    <row r="5" spans="1:14" ht="17.25" customHeight="1" x14ac:dyDescent="0.2">
      <c r="B5" s="4" t="s">
        <v>17</v>
      </c>
      <c r="C5" s="1"/>
      <c r="D5" s="1"/>
      <c r="E5" s="1"/>
      <c r="F5" s="1"/>
      <c r="G5" s="1"/>
      <c r="H5" s="1"/>
      <c r="I5" s="1"/>
    </row>
    <row r="6" spans="1:14" ht="27" customHeight="1" x14ac:dyDescent="0.2">
      <c r="B6" s="1"/>
      <c r="C6" s="1"/>
      <c r="D6" s="1"/>
      <c r="E6" s="1"/>
      <c r="F6" s="1"/>
      <c r="G6" s="1"/>
      <c r="H6" s="1"/>
      <c r="I6" s="1"/>
    </row>
    <row r="7" spans="1:14" s="24" customFormat="1" ht="24.75" customHeight="1" thickBot="1" x14ac:dyDescent="0.25">
      <c r="B7" s="44" t="s">
        <v>22</v>
      </c>
      <c r="C7" s="75" t="s">
        <v>83</v>
      </c>
      <c r="D7" s="45"/>
      <c r="E7" s="45"/>
      <c r="F7" s="46"/>
      <c r="G7" s="46"/>
      <c r="H7" s="46"/>
      <c r="I7" s="46"/>
    </row>
    <row r="8" spans="1:14" ht="24.75" customHeight="1" thickBot="1" x14ac:dyDescent="0.25">
      <c r="B8" s="337" t="s">
        <v>82</v>
      </c>
      <c r="C8" s="338"/>
      <c r="D8" s="338"/>
      <c r="E8" s="338"/>
      <c r="F8" s="57"/>
      <c r="G8" s="57"/>
      <c r="H8" s="57"/>
      <c r="I8" s="58"/>
      <c r="K8" s="94"/>
      <c r="L8" s="13"/>
      <c r="M8" s="94"/>
      <c r="N8" s="94"/>
    </row>
    <row r="9" spans="1:14" s="24" customFormat="1" ht="13.5" thickBot="1" x14ac:dyDescent="0.25">
      <c r="B9" s="21" t="s">
        <v>1</v>
      </c>
      <c r="C9" s="62" t="s">
        <v>75</v>
      </c>
      <c r="D9" s="62" t="s">
        <v>126</v>
      </c>
      <c r="E9" s="62" t="s">
        <v>127</v>
      </c>
      <c r="F9" s="62" t="s">
        <v>128</v>
      </c>
      <c r="G9" s="62" t="s">
        <v>129</v>
      </c>
      <c r="H9" s="62" t="s">
        <v>74</v>
      </c>
      <c r="I9" s="63" t="s">
        <v>0</v>
      </c>
      <c r="K9" s="95"/>
      <c r="L9" s="97"/>
      <c r="M9" s="95"/>
      <c r="N9" s="95"/>
    </row>
    <row r="10" spans="1:14" s="24" customFormat="1" x14ac:dyDescent="0.2">
      <c r="A10" s="218"/>
      <c r="B10" s="73" t="s">
        <v>2</v>
      </c>
      <c r="C10" s="64">
        <v>22</v>
      </c>
      <c r="D10" s="65">
        <v>2</v>
      </c>
      <c r="E10" s="64">
        <v>19</v>
      </c>
      <c r="F10" s="65">
        <v>19</v>
      </c>
      <c r="G10" s="64">
        <v>43</v>
      </c>
      <c r="H10" s="32">
        <v>105</v>
      </c>
      <c r="I10" s="64">
        <f t="shared" ref="I10:I21" si="0">AVERAGE(C10:G10)</f>
        <v>21</v>
      </c>
      <c r="K10" s="95"/>
      <c r="L10" s="97"/>
      <c r="M10" s="95"/>
      <c r="N10" s="95"/>
    </row>
    <row r="11" spans="1:14" s="24" customFormat="1" x14ac:dyDescent="0.2">
      <c r="A11" s="218"/>
      <c r="B11" s="74" t="s">
        <v>3</v>
      </c>
      <c r="C11" s="67">
        <v>1170</v>
      </c>
      <c r="D11" s="68">
        <v>356</v>
      </c>
      <c r="E11" s="67">
        <v>505</v>
      </c>
      <c r="F11" s="68">
        <v>1319</v>
      </c>
      <c r="G11" s="67">
        <v>3000</v>
      </c>
      <c r="H11" s="35">
        <v>6350</v>
      </c>
      <c r="I11" s="69">
        <f t="shared" si="0"/>
        <v>1270</v>
      </c>
      <c r="K11" s="95"/>
      <c r="L11" s="97"/>
      <c r="M11" s="95"/>
      <c r="N11" s="95"/>
    </row>
    <row r="12" spans="1:14" s="24" customFormat="1" x14ac:dyDescent="0.2">
      <c r="A12" s="218"/>
      <c r="B12" s="73" t="s">
        <v>4</v>
      </c>
      <c r="C12" s="69">
        <v>1545</v>
      </c>
      <c r="D12" s="65">
        <v>756</v>
      </c>
      <c r="E12" s="69">
        <v>1307</v>
      </c>
      <c r="F12" s="65">
        <v>2233</v>
      </c>
      <c r="G12" s="69">
        <v>6116</v>
      </c>
      <c r="H12" s="33">
        <v>11957</v>
      </c>
      <c r="I12" s="69">
        <f t="shared" si="0"/>
        <v>2391.4</v>
      </c>
      <c r="K12" s="95"/>
      <c r="L12" s="97"/>
      <c r="M12" s="95"/>
      <c r="N12" s="95"/>
    </row>
    <row r="13" spans="1:14" s="24" customFormat="1" x14ac:dyDescent="0.2">
      <c r="A13" s="218"/>
      <c r="B13" s="74" t="s">
        <v>5</v>
      </c>
      <c r="C13" s="67">
        <v>1168</v>
      </c>
      <c r="D13" s="68">
        <v>518</v>
      </c>
      <c r="E13" s="67">
        <v>884</v>
      </c>
      <c r="F13" s="68">
        <v>1903</v>
      </c>
      <c r="G13" s="67">
        <v>2860</v>
      </c>
      <c r="H13" s="35">
        <v>7333</v>
      </c>
      <c r="I13" s="69">
        <f t="shared" si="0"/>
        <v>1466.6</v>
      </c>
      <c r="K13" s="95"/>
      <c r="L13" s="97"/>
      <c r="M13" s="95"/>
      <c r="N13" s="95"/>
    </row>
    <row r="14" spans="1:14" s="24" customFormat="1" x14ac:dyDescent="0.2">
      <c r="A14" s="218"/>
      <c r="B14" s="73" t="s">
        <v>6</v>
      </c>
      <c r="C14" s="69">
        <v>1139</v>
      </c>
      <c r="D14" s="65">
        <v>684</v>
      </c>
      <c r="E14" s="69">
        <v>835</v>
      </c>
      <c r="F14" s="65">
        <v>1589</v>
      </c>
      <c r="G14" s="69">
        <v>3126</v>
      </c>
      <c r="H14" s="33">
        <v>7373</v>
      </c>
      <c r="I14" s="69">
        <f t="shared" si="0"/>
        <v>1474.6</v>
      </c>
      <c r="K14" s="95"/>
      <c r="L14" s="97"/>
      <c r="M14" s="96"/>
      <c r="N14" s="96"/>
    </row>
    <row r="15" spans="1:14" s="24" customFormat="1" x14ac:dyDescent="0.2">
      <c r="A15" s="218"/>
      <c r="B15" s="74" t="s">
        <v>7</v>
      </c>
      <c r="C15" s="67">
        <v>5083</v>
      </c>
      <c r="D15" s="68">
        <v>1678</v>
      </c>
      <c r="E15" s="67">
        <v>820</v>
      </c>
      <c r="F15" s="68">
        <v>2428</v>
      </c>
      <c r="G15" s="67">
        <v>6682</v>
      </c>
      <c r="H15" s="35">
        <v>16691</v>
      </c>
      <c r="I15" s="69">
        <f t="shared" si="0"/>
        <v>3338.2</v>
      </c>
      <c r="K15" s="95"/>
      <c r="L15" s="97"/>
      <c r="M15" s="95"/>
      <c r="N15" s="95"/>
    </row>
    <row r="16" spans="1:14" s="24" customFormat="1" x14ac:dyDescent="0.2">
      <c r="A16" s="218"/>
      <c r="B16" s="73" t="s">
        <v>8</v>
      </c>
      <c r="C16" s="69">
        <v>3609</v>
      </c>
      <c r="D16" s="65">
        <v>844</v>
      </c>
      <c r="E16" s="69">
        <v>276</v>
      </c>
      <c r="F16" s="65">
        <v>1559</v>
      </c>
      <c r="G16" s="69">
        <v>3311</v>
      </c>
      <c r="H16" s="33">
        <v>9599</v>
      </c>
      <c r="I16" s="69">
        <f t="shared" si="0"/>
        <v>1919.8</v>
      </c>
      <c r="K16" s="95"/>
      <c r="L16" s="97"/>
      <c r="M16" s="95"/>
      <c r="N16" s="95"/>
    </row>
    <row r="17" spans="1:14" s="24" customFormat="1" x14ac:dyDescent="0.2">
      <c r="A17" s="218"/>
      <c r="B17" s="74" t="s">
        <v>9</v>
      </c>
      <c r="C17" s="67">
        <v>4810</v>
      </c>
      <c r="D17" s="68">
        <v>622</v>
      </c>
      <c r="E17" s="67">
        <v>365</v>
      </c>
      <c r="F17" s="68">
        <v>1502</v>
      </c>
      <c r="G17" s="67">
        <v>3317</v>
      </c>
      <c r="H17" s="35">
        <v>10616</v>
      </c>
      <c r="I17" s="69">
        <f t="shared" si="0"/>
        <v>2123.1999999999998</v>
      </c>
      <c r="K17" s="95"/>
      <c r="L17" s="97"/>
      <c r="M17" s="95"/>
      <c r="N17" s="95"/>
    </row>
    <row r="18" spans="1:14" s="24" customFormat="1" x14ac:dyDescent="0.2">
      <c r="A18" s="218"/>
      <c r="B18" s="73" t="s">
        <v>10</v>
      </c>
      <c r="C18" s="69">
        <v>5581</v>
      </c>
      <c r="D18" s="65">
        <v>893</v>
      </c>
      <c r="E18" s="69">
        <v>309</v>
      </c>
      <c r="F18" s="65">
        <v>1628</v>
      </c>
      <c r="G18" s="69">
        <v>3542</v>
      </c>
      <c r="H18" s="33">
        <v>11953</v>
      </c>
      <c r="I18" s="69">
        <f t="shared" si="0"/>
        <v>2390.6</v>
      </c>
      <c r="K18" s="95"/>
      <c r="L18" s="97"/>
      <c r="M18" s="95"/>
      <c r="N18" s="95"/>
    </row>
    <row r="19" spans="1:14" s="24" customFormat="1" x14ac:dyDescent="0.2">
      <c r="A19" s="218"/>
      <c r="B19" s="74" t="s">
        <v>11</v>
      </c>
      <c r="C19" s="67">
        <v>5506</v>
      </c>
      <c r="D19" s="68">
        <v>724</v>
      </c>
      <c r="E19" s="67">
        <v>259</v>
      </c>
      <c r="F19" s="68">
        <v>1440</v>
      </c>
      <c r="G19" s="67">
        <v>2971</v>
      </c>
      <c r="H19" s="35">
        <v>10900</v>
      </c>
      <c r="I19" s="69">
        <f t="shared" si="0"/>
        <v>2180</v>
      </c>
      <c r="K19" s="95"/>
      <c r="L19" s="97"/>
      <c r="M19" s="95"/>
      <c r="N19" s="95"/>
    </row>
    <row r="20" spans="1:14" s="24" customFormat="1" x14ac:dyDescent="0.2">
      <c r="A20" s="218"/>
      <c r="B20" s="73" t="s">
        <v>12</v>
      </c>
      <c r="C20" s="69">
        <v>11786</v>
      </c>
      <c r="D20" s="65">
        <v>1046</v>
      </c>
      <c r="E20" s="69">
        <v>447</v>
      </c>
      <c r="F20" s="65">
        <v>2255</v>
      </c>
      <c r="G20" s="69">
        <v>4735</v>
      </c>
      <c r="H20" s="33">
        <v>20269</v>
      </c>
      <c r="I20" s="69">
        <f t="shared" si="0"/>
        <v>4053.8</v>
      </c>
      <c r="K20" s="95"/>
      <c r="L20" s="97"/>
      <c r="M20" s="95"/>
      <c r="N20" s="95"/>
    </row>
    <row r="21" spans="1:14" s="24" customFormat="1" ht="18.75" customHeight="1" thickBot="1" x14ac:dyDescent="0.25">
      <c r="A21" s="218"/>
      <c r="B21" s="74" t="s">
        <v>13</v>
      </c>
      <c r="C21" s="67">
        <v>6227</v>
      </c>
      <c r="D21" s="68">
        <v>339</v>
      </c>
      <c r="E21" s="67">
        <v>234</v>
      </c>
      <c r="F21" s="68">
        <v>1583</v>
      </c>
      <c r="G21" s="67">
        <v>2652</v>
      </c>
      <c r="H21" s="35">
        <v>11035</v>
      </c>
      <c r="I21" s="69">
        <f t="shared" si="0"/>
        <v>2207</v>
      </c>
      <c r="K21" s="95"/>
      <c r="L21" s="85"/>
      <c r="M21" s="95"/>
      <c r="N21" s="95"/>
    </row>
    <row r="22" spans="1:14" s="24" customFormat="1" ht="13.5" thickBot="1" x14ac:dyDescent="0.25">
      <c r="B22" s="47" t="s">
        <v>25</v>
      </c>
      <c r="C22" s="53">
        <f t="shared" ref="C22:I22" si="1">MEDIAN(C10:C21)</f>
        <v>4209.5</v>
      </c>
      <c r="D22" s="53">
        <f t="shared" si="1"/>
        <v>704</v>
      </c>
      <c r="E22" s="53">
        <f t="shared" si="1"/>
        <v>406</v>
      </c>
      <c r="F22" s="53">
        <f t="shared" si="1"/>
        <v>1586</v>
      </c>
      <c r="G22" s="53">
        <f t="shared" si="1"/>
        <v>3218.5</v>
      </c>
      <c r="H22" s="53">
        <f t="shared" si="1"/>
        <v>10758</v>
      </c>
      <c r="I22" s="54">
        <f t="shared" si="1"/>
        <v>2151.6</v>
      </c>
    </row>
    <row r="23" spans="1:14" s="24" customFormat="1" ht="13.5" thickBot="1" x14ac:dyDescent="0.25">
      <c r="B23" s="50" t="s">
        <v>0</v>
      </c>
      <c r="C23" s="55">
        <f>AVERAGE(C10:C21)</f>
        <v>3970.5</v>
      </c>
      <c r="D23" s="55">
        <f>AVERAGE(D10:D21)</f>
        <v>705.16666666666663</v>
      </c>
      <c r="E23" s="55">
        <f>AVERAGE(E10:E21)</f>
        <v>521.66666666666663</v>
      </c>
      <c r="F23" s="55">
        <f>AVERAGE(F10:F21)</f>
        <v>1621.5</v>
      </c>
      <c r="G23" s="55">
        <f>AVERAGE(G10:G21)</f>
        <v>3529.5833333333335</v>
      </c>
      <c r="H23" s="55">
        <f>MEDIAN(C23:G23)</f>
        <v>1621.5</v>
      </c>
      <c r="I23" s="56">
        <f>AVERAGE(C23:G23)</f>
        <v>2069.6833333333334</v>
      </c>
    </row>
    <row r="24" spans="1:14" s="24" customFormat="1" ht="24" customHeight="1" thickBot="1" x14ac:dyDescent="0.25">
      <c r="B24" s="333" t="s">
        <v>26</v>
      </c>
      <c r="C24" s="334"/>
      <c r="D24" s="335">
        <f>MEDIAN(C10:G21)</f>
        <v>1379.5</v>
      </c>
      <c r="E24" s="336">
        <f>MEDIAN(D11:H22)</f>
        <v>1608.5</v>
      </c>
      <c r="F24" s="59"/>
      <c r="G24" s="60"/>
      <c r="H24" s="61"/>
      <c r="I24" s="60"/>
    </row>
    <row r="25" spans="1:14" ht="15" x14ac:dyDescent="0.2">
      <c r="B25" s="42"/>
      <c r="C25" s="42"/>
      <c r="D25" s="42"/>
      <c r="E25" s="42"/>
      <c r="F25" s="42"/>
      <c r="G25" s="42"/>
      <c r="H25" s="42"/>
      <c r="I25" s="42"/>
    </row>
    <row r="26" spans="1:14" ht="15" x14ac:dyDescent="0.2">
      <c r="B26" s="42"/>
      <c r="C26" s="42"/>
      <c r="D26" s="42"/>
      <c r="E26" s="42"/>
      <c r="F26" s="42"/>
      <c r="G26" s="42"/>
      <c r="H26" s="42"/>
      <c r="I26" s="42"/>
    </row>
    <row r="27" spans="1:14" ht="15" x14ac:dyDescent="0.2">
      <c r="B27" s="42"/>
      <c r="C27" s="14"/>
      <c r="D27" s="14"/>
      <c r="E27" s="14"/>
      <c r="F27" s="14"/>
      <c r="G27" s="14"/>
      <c r="H27" s="14"/>
      <c r="I27" s="14"/>
    </row>
  </sheetData>
  <phoneticPr fontId="3" type="noConversion"/>
  <pageMargins left="0.78740157499999996" right="0.78740157499999996" top="0.984251969" bottom="0.984251969" header="0.4921259845" footer="0.4921259845"/>
  <pageSetup paperSize="9" orientation="landscape" horizontalDpi="300" verticalDpi="300" r:id="rId1"/>
  <headerFooter alignWithMargins="0"/>
  <ignoredErrors>
    <ignoredError sqref="I10 I11:I21"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5"/>
  <sheetViews>
    <sheetView showGridLines="0" topLeftCell="B1" zoomScale="125" workbookViewId="0">
      <selection activeCell="H22" sqref="H22"/>
    </sheetView>
  </sheetViews>
  <sheetFormatPr baseColWidth="10" defaultRowHeight="12.75" x14ac:dyDescent="0.2"/>
  <cols>
    <col min="1" max="1" width="3.140625" customWidth="1"/>
    <col min="2" max="2" width="12.42578125" customWidth="1"/>
    <col min="4" max="4" width="13.5703125" customWidth="1"/>
    <col min="5" max="5" width="8.42578125" customWidth="1"/>
    <col min="6" max="6" width="10.42578125" customWidth="1"/>
    <col min="7" max="7" width="9" customWidth="1"/>
    <col min="8" max="8" width="14.85546875" customWidth="1"/>
  </cols>
  <sheetData>
    <row r="1" spans="2:8" ht="16.5" customHeight="1" x14ac:dyDescent="0.25">
      <c r="B1" s="4" t="s">
        <v>14</v>
      </c>
      <c r="C1" s="1"/>
      <c r="D1" s="3" t="s">
        <v>18</v>
      </c>
      <c r="E1" s="1"/>
      <c r="F1" s="1"/>
      <c r="G1" s="1"/>
      <c r="H1" s="1"/>
    </row>
    <row r="2" spans="2:8" ht="15.75" x14ac:dyDescent="0.25">
      <c r="B2" s="4" t="s">
        <v>15</v>
      </c>
      <c r="C2" s="1"/>
      <c r="D2" s="3" t="s">
        <v>19</v>
      </c>
      <c r="E2" s="1"/>
      <c r="F2" s="1"/>
      <c r="G2" s="1"/>
      <c r="H2" s="1"/>
    </row>
    <row r="3" spans="2:8" ht="15" x14ac:dyDescent="0.2">
      <c r="B3" s="4" t="s">
        <v>16</v>
      </c>
      <c r="C3" s="1"/>
      <c r="D3" s="4" t="s">
        <v>20</v>
      </c>
      <c r="E3" s="1"/>
      <c r="F3" s="1"/>
      <c r="G3" s="1"/>
      <c r="H3" s="1"/>
    </row>
    <row r="4" spans="2:8" ht="15.75" x14ac:dyDescent="0.25">
      <c r="B4" s="4" t="s">
        <v>21</v>
      </c>
      <c r="C4" s="1"/>
      <c r="D4" s="5" t="s">
        <v>87</v>
      </c>
      <c r="E4" s="1"/>
      <c r="F4" s="1"/>
      <c r="G4" s="1"/>
      <c r="H4" s="1"/>
    </row>
    <row r="5" spans="2:8" ht="17.25" customHeight="1" x14ac:dyDescent="0.25">
      <c r="B5" s="3" t="s">
        <v>17</v>
      </c>
      <c r="C5" s="1"/>
      <c r="D5" s="1"/>
      <c r="E5" s="1"/>
      <c r="F5" s="1"/>
      <c r="G5" s="1"/>
      <c r="H5" s="1"/>
    </row>
    <row r="6" spans="2:8" ht="27" customHeight="1" x14ac:dyDescent="0.2">
      <c r="B6" s="1"/>
      <c r="C6" s="1"/>
      <c r="D6" s="1"/>
      <c r="E6" s="1"/>
      <c r="F6" s="1"/>
      <c r="G6" s="1"/>
      <c r="H6" s="1"/>
    </row>
    <row r="7" spans="2:8" s="24" customFormat="1" ht="24.75" customHeight="1" thickBot="1" x14ac:dyDescent="0.25">
      <c r="B7" s="25" t="s">
        <v>78</v>
      </c>
      <c r="C7" s="76" t="s">
        <v>77</v>
      </c>
      <c r="D7" s="26"/>
      <c r="E7" s="26"/>
      <c r="F7" s="27"/>
      <c r="G7" s="27"/>
      <c r="H7" s="27"/>
    </row>
    <row r="8" spans="2:8" ht="24.75" customHeight="1" thickBot="1" x14ac:dyDescent="0.25">
      <c r="B8" s="337" t="s">
        <v>183</v>
      </c>
      <c r="C8" s="19"/>
      <c r="D8" s="19"/>
      <c r="E8" s="19"/>
      <c r="F8" s="19"/>
      <c r="G8" s="19"/>
      <c r="H8" s="20"/>
    </row>
    <row r="9" spans="2:8" s="24" customFormat="1" ht="13.5" thickBot="1" x14ac:dyDescent="0.25">
      <c r="B9" s="21" t="s">
        <v>189</v>
      </c>
      <c r="C9" s="22" t="s">
        <v>69</v>
      </c>
      <c r="D9" s="22" t="s">
        <v>70</v>
      </c>
      <c r="E9" s="22" t="s">
        <v>71</v>
      </c>
      <c r="F9" s="22" t="s">
        <v>72</v>
      </c>
      <c r="G9" s="22" t="s">
        <v>73</v>
      </c>
      <c r="H9" s="23" t="s">
        <v>80</v>
      </c>
    </row>
    <row r="10" spans="2:8" s="24" customFormat="1" x14ac:dyDescent="0.2">
      <c r="B10" s="70" t="s">
        <v>2</v>
      </c>
      <c r="C10" s="37">
        <v>22</v>
      </c>
      <c r="D10" s="37">
        <v>2</v>
      </c>
      <c r="E10" s="37">
        <v>19</v>
      </c>
      <c r="F10" s="37">
        <v>19</v>
      </c>
      <c r="G10" s="37">
        <v>43</v>
      </c>
      <c r="H10" s="39">
        <f>SUM(C10:G10)</f>
        <v>105</v>
      </c>
    </row>
    <row r="11" spans="2:8" s="24" customFormat="1" x14ac:dyDescent="0.2">
      <c r="B11" s="71" t="s">
        <v>3</v>
      </c>
      <c r="C11" s="38">
        <v>1170</v>
      </c>
      <c r="D11" s="38">
        <v>356</v>
      </c>
      <c r="E11" s="38">
        <v>505</v>
      </c>
      <c r="F11" s="38">
        <v>1319</v>
      </c>
      <c r="G11" s="38">
        <v>3000</v>
      </c>
      <c r="H11" s="39">
        <f t="shared" ref="H11:H21" si="0">SUM(C11:G11)</f>
        <v>6350</v>
      </c>
    </row>
    <row r="12" spans="2:8" s="24" customFormat="1" x14ac:dyDescent="0.2">
      <c r="B12" s="70" t="s">
        <v>4</v>
      </c>
      <c r="C12" s="39">
        <v>1545</v>
      </c>
      <c r="D12" s="39">
        <v>756</v>
      </c>
      <c r="E12" s="39">
        <v>1307</v>
      </c>
      <c r="F12" s="39">
        <v>2233</v>
      </c>
      <c r="G12" s="39">
        <v>6116</v>
      </c>
      <c r="H12" s="39">
        <f t="shared" si="0"/>
        <v>11957</v>
      </c>
    </row>
    <row r="13" spans="2:8" s="24" customFormat="1" x14ac:dyDescent="0.2">
      <c r="B13" s="71" t="s">
        <v>5</v>
      </c>
      <c r="C13" s="38">
        <v>1168</v>
      </c>
      <c r="D13" s="38">
        <v>518</v>
      </c>
      <c r="E13" s="38">
        <v>884</v>
      </c>
      <c r="F13" s="38">
        <v>1903</v>
      </c>
      <c r="G13" s="38">
        <v>2860</v>
      </c>
      <c r="H13" s="39">
        <f t="shared" si="0"/>
        <v>7333</v>
      </c>
    </row>
    <row r="14" spans="2:8" s="24" customFormat="1" x14ac:dyDescent="0.2">
      <c r="B14" s="70" t="s">
        <v>6</v>
      </c>
      <c r="C14" s="39">
        <v>1139</v>
      </c>
      <c r="D14" s="39">
        <v>684</v>
      </c>
      <c r="E14" s="39">
        <v>835</v>
      </c>
      <c r="F14" s="39">
        <v>1589</v>
      </c>
      <c r="G14" s="39">
        <v>3126</v>
      </c>
      <c r="H14" s="39">
        <f t="shared" si="0"/>
        <v>7373</v>
      </c>
    </row>
    <row r="15" spans="2:8" s="24" customFormat="1" x14ac:dyDescent="0.2">
      <c r="B15" s="71" t="s">
        <v>7</v>
      </c>
      <c r="C15" s="38">
        <v>5083</v>
      </c>
      <c r="D15" s="38">
        <v>1678</v>
      </c>
      <c r="E15" s="38">
        <v>820</v>
      </c>
      <c r="F15" s="38">
        <v>2428</v>
      </c>
      <c r="G15" s="38">
        <v>6682</v>
      </c>
      <c r="H15" s="39">
        <f t="shared" si="0"/>
        <v>16691</v>
      </c>
    </row>
    <row r="16" spans="2:8" s="24" customFormat="1" x14ac:dyDescent="0.2">
      <c r="B16" s="70" t="s">
        <v>8</v>
      </c>
      <c r="C16" s="39">
        <v>3609</v>
      </c>
      <c r="D16" s="39">
        <v>844</v>
      </c>
      <c r="E16" s="39">
        <v>276</v>
      </c>
      <c r="F16" s="39">
        <v>1559</v>
      </c>
      <c r="G16" s="39">
        <v>3311</v>
      </c>
      <c r="H16" s="39">
        <f t="shared" si="0"/>
        <v>9599</v>
      </c>
    </row>
    <row r="17" spans="2:8" s="24" customFormat="1" x14ac:dyDescent="0.2">
      <c r="B17" s="71" t="s">
        <v>9</v>
      </c>
      <c r="C17" s="38">
        <v>4810</v>
      </c>
      <c r="D17" s="38">
        <v>622</v>
      </c>
      <c r="E17" s="38">
        <v>365</v>
      </c>
      <c r="F17" s="38">
        <v>1502</v>
      </c>
      <c r="G17" s="38">
        <v>3317</v>
      </c>
      <c r="H17" s="39">
        <f t="shared" si="0"/>
        <v>10616</v>
      </c>
    </row>
    <row r="18" spans="2:8" s="24" customFormat="1" x14ac:dyDescent="0.2">
      <c r="B18" s="70" t="s">
        <v>10</v>
      </c>
      <c r="C18" s="39">
        <v>5581</v>
      </c>
      <c r="D18" s="39">
        <v>893</v>
      </c>
      <c r="E18" s="39">
        <v>309</v>
      </c>
      <c r="F18" s="39">
        <v>1628</v>
      </c>
      <c r="G18" s="39">
        <v>3542</v>
      </c>
      <c r="H18" s="39">
        <f t="shared" si="0"/>
        <v>11953</v>
      </c>
    </row>
    <row r="19" spans="2:8" s="24" customFormat="1" x14ac:dyDescent="0.2">
      <c r="B19" s="71" t="s">
        <v>11</v>
      </c>
      <c r="C19" s="38">
        <v>5506</v>
      </c>
      <c r="D19" s="38">
        <v>724</v>
      </c>
      <c r="E19" s="38">
        <v>259</v>
      </c>
      <c r="F19" s="38">
        <v>1440</v>
      </c>
      <c r="G19" s="38">
        <v>2971</v>
      </c>
      <c r="H19" s="39">
        <f t="shared" si="0"/>
        <v>10900</v>
      </c>
    </row>
    <row r="20" spans="2:8" s="24" customFormat="1" x14ac:dyDescent="0.2">
      <c r="B20" s="70" t="s">
        <v>12</v>
      </c>
      <c r="C20" s="39">
        <v>11786</v>
      </c>
      <c r="D20" s="39">
        <v>1046</v>
      </c>
      <c r="E20" s="39">
        <v>447</v>
      </c>
      <c r="F20" s="39">
        <v>2255</v>
      </c>
      <c r="G20" s="39">
        <v>4735</v>
      </c>
      <c r="H20" s="39">
        <f t="shared" si="0"/>
        <v>20269</v>
      </c>
    </row>
    <row r="21" spans="2:8" s="24" customFormat="1" ht="13.5" thickBot="1" x14ac:dyDescent="0.25">
      <c r="B21" s="72" t="s">
        <v>13</v>
      </c>
      <c r="C21" s="40">
        <v>6227</v>
      </c>
      <c r="D21" s="40">
        <v>339</v>
      </c>
      <c r="E21" s="40">
        <v>234</v>
      </c>
      <c r="F21" s="40">
        <v>1583</v>
      </c>
      <c r="G21" s="40">
        <v>2652</v>
      </c>
      <c r="H21" s="41">
        <f t="shared" si="0"/>
        <v>11035</v>
      </c>
    </row>
    <row r="22" spans="2:8" ht="18.75" customHeight="1" thickBot="1" x14ac:dyDescent="0.25">
      <c r="B22" s="28" t="s">
        <v>0</v>
      </c>
      <c r="C22" s="29">
        <f t="shared" ref="C22:H22" si="1">AVERAGE(C10:C21)</f>
        <v>3970.5</v>
      </c>
      <c r="D22" s="29">
        <f t="shared" si="1"/>
        <v>705.16666666666663</v>
      </c>
      <c r="E22" s="29">
        <f t="shared" si="1"/>
        <v>521.66666666666663</v>
      </c>
      <c r="F22" s="29">
        <f t="shared" si="1"/>
        <v>1621.5</v>
      </c>
      <c r="G22" s="29">
        <f t="shared" si="1"/>
        <v>3529.5833333333335</v>
      </c>
      <c r="H22" s="30">
        <f t="shared" si="1"/>
        <v>10348.416666666666</v>
      </c>
    </row>
    <row r="23" spans="2:8" ht="15" x14ac:dyDescent="0.2">
      <c r="B23" s="42"/>
      <c r="C23" s="42"/>
      <c r="D23" s="42"/>
      <c r="E23" s="42"/>
      <c r="F23" s="42"/>
      <c r="G23" s="42"/>
      <c r="H23" s="42"/>
    </row>
    <row r="24" spans="2:8" ht="15" x14ac:dyDescent="0.2">
      <c r="B24" s="42"/>
      <c r="C24" s="42"/>
      <c r="D24" s="42"/>
      <c r="E24" s="42"/>
      <c r="F24" s="42"/>
      <c r="G24" s="42"/>
      <c r="H24" s="42"/>
    </row>
    <row r="25" spans="2:8" ht="15" x14ac:dyDescent="0.2">
      <c r="B25" s="42"/>
      <c r="C25" s="42"/>
      <c r="D25" s="42"/>
      <c r="E25" s="42"/>
      <c r="F25" s="42"/>
      <c r="G25" s="42"/>
      <c r="H25" s="42"/>
    </row>
  </sheetData>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topLeftCell="D1" zoomScale="121" workbookViewId="0">
      <selection activeCell="C21" sqref="C21"/>
    </sheetView>
  </sheetViews>
  <sheetFormatPr baseColWidth="10" defaultRowHeight="12.75" x14ac:dyDescent="0.2"/>
  <cols>
    <col min="1" max="1" width="4.140625" style="14" customWidth="1"/>
    <col min="2" max="2" width="20.5703125" customWidth="1"/>
    <col min="3" max="7" width="14.28515625" bestFit="1" customWidth="1"/>
    <col min="8" max="8" width="16.140625" style="14" customWidth="1"/>
    <col min="9" max="9" width="13.28515625" style="14" bestFit="1" customWidth="1"/>
  </cols>
  <sheetData>
    <row r="1" spans="1:9" ht="16.5" customHeight="1" x14ac:dyDescent="0.25">
      <c r="A1" s="42"/>
      <c r="B1" s="4" t="s">
        <v>14</v>
      </c>
      <c r="C1" s="1"/>
      <c r="D1" s="3" t="s">
        <v>27</v>
      </c>
      <c r="E1" s="1"/>
      <c r="F1" s="1"/>
      <c r="G1" s="1"/>
      <c r="H1" s="42"/>
      <c r="I1" s="42"/>
    </row>
    <row r="2" spans="1:9" ht="15.75" x14ac:dyDescent="0.25">
      <c r="A2" s="42"/>
      <c r="B2" s="4" t="s">
        <v>15</v>
      </c>
      <c r="C2" s="1"/>
      <c r="D2" s="3" t="s">
        <v>28</v>
      </c>
      <c r="E2" s="1"/>
      <c r="F2" s="1"/>
      <c r="G2" s="1"/>
      <c r="H2" s="42"/>
      <c r="I2" s="42"/>
    </row>
    <row r="3" spans="1:9" ht="15" x14ac:dyDescent="0.2">
      <c r="A3" s="42"/>
      <c r="B3" s="4" t="s">
        <v>16</v>
      </c>
      <c r="C3" s="1"/>
      <c r="D3" s="4" t="s">
        <v>20</v>
      </c>
      <c r="E3" s="1"/>
      <c r="F3" s="1"/>
      <c r="G3" s="1"/>
      <c r="H3" s="42"/>
      <c r="I3" s="42"/>
    </row>
    <row r="4" spans="1:9" ht="15.75" x14ac:dyDescent="0.25">
      <c r="A4" s="42"/>
      <c r="B4" s="4" t="s">
        <v>21</v>
      </c>
      <c r="C4" s="1"/>
      <c r="D4" s="5" t="s">
        <v>89</v>
      </c>
      <c r="E4" s="1"/>
      <c r="F4" s="1"/>
      <c r="G4" s="1"/>
      <c r="H4" s="42"/>
      <c r="I4" s="42"/>
    </row>
    <row r="5" spans="1:9" ht="17.25" customHeight="1" x14ac:dyDescent="0.25">
      <c r="A5" s="42"/>
      <c r="B5" s="3"/>
      <c r="C5" s="1"/>
      <c r="D5" s="1"/>
      <c r="E5" s="1"/>
      <c r="F5" s="1"/>
      <c r="G5" s="1"/>
      <c r="H5" s="42"/>
      <c r="I5" s="42"/>
    </row>
    <row r="6" spans="1:9" s="24" customFormat="1" ht="24.75" customHeight="1" thickBot="1" x14ac:dyDescent="0.25">
      <c r="A6" s="43"/>
      <c r="B6" s="46" t="s">
        <v>86</v>
      </c>
      <c r="C6" s="76" t="s">
        <v>81</v>
      </c>
      <c r="D6" s="66"/>
      <c r="E6" s="66"/>
      <c r="F6" s="77"/>
      <c r="G6" s="77"/>
      <c r="H6" s="90"/>
      <c r="I6" s="91"/>
    </row>
    <row r="7" spans="1:9" s="24" customFormat="1" ht="22.5" customHeight="1" thickBot="1" x14ac:dyDescent="0.25">
      <c r="A7" s="78"/>
      <c r="B7" s="21" t="s">
        <v>79</v>
      </c>
      <c r="C7" s="62" t="s">
        <v>84</v>
      </c>
      <c r="D7" s="89" t="s">
        <v>85</v>
      </c>
      <c r="H7" s="92"/>
      <c r="I7" s="92"/>
    </row>
    <row r="8" spans="1:9" s="24" customFormat="1" x14ac:dyDescent="0.2">
      <c r="A8" s="78"/>
      <c r="B8" s="31" t="s">
        <v>2</v>
      </c>
      <c r="C8" s="79">
        <v>1000</v>
      </c>
      <c r="D8" s="80">
        <v>1000</v>
      </c>
      <c r="H8" s="92"/>
      <c r="I8" s="92"/>
    </row>
    <row r="9" spans="1:9" s="24" customFormat="1" x14ac:dyDescent="0.2">
      <c r="A9" s="78"/>
      <c r="B9" s="34" t="s">
        <v>3</v>
      </c>
      <c r="C9" s="81" t="s">
        <v>31</v>
      </c>
      <c r="D9" s="82" t="b">
        <v>1</v>
      </c>
      <c r="H9" s="92"/>
      <c r="I9" s="92"/>
    </row>
    <row r="10" spans="1:9" s="24" customFormat="1" x14ac:dyDescent="0.2">
      <c r="A10" s="78"/>
      <c r="B10" s="31" t="s">
        <v>4</v>
      </c>
      <c r="C10" s="79">
        <v>1000</v>
      </c>
      <c r="D10" s="80">
        <v>1000</v>
      </c>
      <c r="H10" s="92"/>
      <c r="I10" s="92"/>
    </row>
    <row r="11" spans="1:9" s="24" customFormat="1" x14ac:dyDescent="0.2">
      <c r="A11" s="78"/>
      <c r="B11" s="34" t="s">
        <v>5</v>
      </c>
      <c r="C11" s="83">
        <v>1000</v>
      </c>
      <c r="D11" s="84">
        <v>1000</v>
      </c>
      <c r="H11" s="92"/>
      <c r="I11" s="92"/>
    </row>
    <row r="12" spans="1:9" s="24" customFormat="1" x14ac:dyDescent="0.2">
      <c r="A12" s="78"/>
      <c r="B12" s="31" t="s">
        <v>6</v>
      </c>
      <c r="C12" s="79">
        <v>1000</v>
      </c>
      <c r="D12" s="80">
        <v>1000</v>
      </c>
      <c r="H12" s="92"/>
      <c r="I12" s="92"/>
    </row>
    <row r="13" spans="1:9" s="24" customFormat="1" x14ac:dyDescent="0.2">
      <c r="A13" s="78"/>
      <c r="B13" s="34" t="s">
        <v>7</v>
      </c>
      <c r="C13" s="83">
        <v>1000</v>
      </c>
      <c r="D13" s="84">
        <v>1000</v>
      </c>
      <c r="H13" s="92"/>
      <c r="I13" s="92"/>
    </row>
    <row r="14" spans="1:9" s="24" customFormat="1" x14ac:dyDescent="0.2">
      <c r="A14" s="78"/>
      <c r="B14" s="31" t="s">
        <v>8</v>
      </c>
      <c r="C14" s="79">
        <v>1000</v>
      </c>
      <c r="D14" s="80">
        <v>1000</v>
      </c>
      <c r="H14" s="92"/>
      <c r="I14" s="92"/>
    </row>
    <row r="15" spans="1:9" s="24" customFormat="1" x14ac:dyDescent="0.2">
      <c r="A15" s="78"/>
      <c r="B15" s="34" t="s">
        <v>9</v>
      </c>
      <c r="C15" s="83">
        <v>1000</v>
      </c>
      <c r="D15" s="84">
        <v>1000</v>
      </c>
      <c r="H15" s="92"/>
      <c r="I15" s="92"/>
    </row>
    <row r="16" spans="1:9" s="24" customFormat="1" x14ac:dyDescent="0.2">
      <c r="A16" s="78"/>
      <c r="B16" s="31" t="s">
        <v>10</v>
      </c>
      <c r="C16" s="79">
        <v>1000</v>
      </c>
      <c r="D16" s="80">
        <v>1000</v>
      </c>
      <c r="H16" s="92"/>
      <c r="I16" s="92"/>
    </row>
    <row r="17" spans="1:9" s="24" customFormat="1" x14ac:dyDescent="0.2">
      <c r="A17" s="78"/>
      <c r="B17" s="34" t="s">
        <v>11</v>
      </c>
      <c r="C17" s="83">
        <v>1000</v>
      </c>
      <c r="D17" s="84">
        <v>1000</v>
      </c>
      <c r="H17" s="92"/>
      <c r="I17" s="92"/>
    </row>
    <row r="18" spans="1:9" s="24" customFormat="1" x14ac:dyDescent="0.2">
      <c r="A18" s="78"/>
      <c r="B18" s="31" t="s">
        <v>12</v>
      </c>
      <c r="C18" s="79">
        <v>1000</v>
      </c>
      <c r="D18" s="80">
        <v>1000</v>
      </c>
      <c r="H18" s="92"/>
      <c r="I18" s="92"/>
    </row>
    <row r="19" spans="1:9" s="24" customFormat="1" ht="18.75" customHeight="1" thickBot="1" x14ac:dyDescent="0.25">
      <c r="A19" s="85"/>
      <c r="B19" s="36" t="s">
        <v>13</v>
      </c>
      <c r="C19" s="86">
        <v>1000</v>
      </c>
      <c r="D19" s="87">
        <v>1000</v>
      </c>
      <c r="H19" s="92"/>
      <c r="I19" s="92"/>
    </row>
    <row r="20" spans="1:9" s="24" customFormat="1" ht="13.5" thickBot="1" x14ac:dyDescent="0.25">
      <c r="A20" s="85"/>
      <c r="B20" s="47" t="s">
        <v>30</v>
      </c>
      <c r="C20" s="48">
        <f>AVERAGE(C8:C19)</f>
        <v>1000</v>
      </c>
      <c r="D20" s="49">
        <f>AVERAGE(D8:D19)</f>
        <v>1000</v>
      </c>
      <c r="H20" s="92"/>
      <c r="I20" s="92"/>
    </row>
    <row r="21" spans="1:9" s="24" customFormat="1" ht="18.75" thickBot="1" x14ac:dyDescent="0.25">
      <c r="A21" s="88"/>
      <c r="B21" s="50" t="s">
        <v>29</v>
      </c>
      <c r="C21" s="51">
        <f>AVERAGEA(C8:C19)</f>
        <v>916.66666666666663</v>
      </c>
      <c r="D21" s="52">
        <f>AVERAGEA(D8:D19)</f>
        <v>916.75</v>
      </c>
      <c r="H21" s="92"/>
      <c r="I21" s="92"/>
    </row>
    <row r="22" spans="1:9" ht="24" customHeight="1" x14ac:dyDescent="0.2">
      <c r="A22" s="42"/>
    </row>
    <row r="23" spans="1:9" ht="15" x14ac:dyDescent="0.2">
      <c r="A23" s="42"/>
    </row>
    <row r="24" spans="1:9" ht="15" x14ac:dyDescent="0.2">
      <c r="A24" s="42"/>
    </row>
    <row r="25" spans="1:9" x14ac:dyDescent="0.2">
      <c r="C25" s="7"/>
    </row>
    <row r="26" spans="1:9" x14ac:dyDescent="0.2">
      <c r="C26" s="8"/>
    </row>
  </sheetData>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2"/>
  <sheetViews>
    <sheetView showGridLines="0" tabSelected="1" zoomScaleNormal="100" workbookViewId="0">
      <selection activeCell="D38" sqref="D38"/>
    </sheetView>
  </sheetViews>
  <sheetFormatPr baseColWidth="10" defaultRowHeight="12.75" x14ac:dyDescent="0.2"/>
  <cols>
    <col min="1" max="1" width="3.140625" customWidth="1"/>
    <col min="2" max="2" width="18.28515625" bestFit="1" customWidth="1"/>
    <col min="3" max="3" width="16.5703125" customWidth="1"/>
    <col min="4" max="4" width="13.5703125" customWidth="1"/>
    <col min="5" max="5" width="13.85546875" customWidth="1"/>
    <col min="6" max="6" width="14.7109375" customWidth="1"/>
    <col min="7" max="7" width="14" customWidth="1"/>
    <col min="8" max="8" width="14.85546875" customWidth="1"/>
  </cols>
  <sheetData>
    <row r="1" spans="2:8" ht="21" customHeight="1" x14ac:dyDescent="0.25">
      <c r="B1" s="4" t="s">
        <v>14</v>
      </c>
      <c r="C1" s="3" t="s">
        <v>223</v>
      </c>
      <c r="D1" s="1"/>
      <c r="E1" s="1"/>
      <c r="F1" s="1"/>
      <c r="G1" s="1"/>
      <c r="H1" s="42"/>
    </row>
    <row r="2" spans="2:8" ht="21" customHeight="1" x14ac:dyDescent="0.25">
      <c r="B2" s="4" t="s">
        <v>15</v>
      </c>
      <c r="C2" s="3" t="s">
        <v>224</v>
      </c>
      <c r="D2" s="1"/>
      <c r="E2" s="1"/>
      <c r="F2" s="1"/>
      <c r="G2" s="1"/>
    </row>
    <row r="3" spans="2:8" ht="21" customHeight="1" x14ac:dyDescent="0.2">
      <c r="B3" s="4" t="s">
        <v>16</v>
      </c>
      <c r="C3" s="4" t="s">
        <v>20</v>
      </c>
      <c r="D3" s="1"/>
      <c r="E3" s="1"/>
      <c r="F3" s="1"/>
      <c r="G3" s="1"/>
    </row>
    <row r="4" spans="2:8" ht="21" customHeight="1" x14ac:dyDescent="0.25">
      <c r="B4" s="4" t="s">
        <v>21</v>
      </c>
      <c r="C4" s="5" t="s">
        <v>225</v>
      </c>
      <c r="D4" s="1"/>
      <c r="E4" s="1"/>
      <c r="F4" s="1"/>
      <c r="G4" s="1"/>
    </row>
    <row r="5" spans="2:8" ht="21" customHeight="1" x14ac:dyDescent="0.2">
      <c r="B5" s="371" t="s">
        <v>78</v>
      </c>
      <c r="C5" s="372" t="s">
        <v>226</v>
      </c>
      <c r="D5" s="373"/>
      <c r="E5" s="373"/>
      <c r="F5" s="373"/>
      <c r="G5" s="373"/>
    </row>
    <row r="6" spans="2:8" ht="45.75" customHeight="1" x14ac:dyDescent="0.2">
      <c r="B6" s="374" t="s">
        <v>227</v>
      </c>
      <c r="C6" s="375"/>
      <c r="D6" s="375"/>
      <c r="E6" s="342"/>
      <c r="F6" s="376"/>
      <c r="G6" s="376"/>
    </row>
    <row r="7" spans="2:8" ht="15" x14ac:dyDescent="0.2">
      <c r="B7" s="377" t="s">
        <v>55</v>
      </c>
      <c r="C7" s="378" t="s">
        <v>228</v>
      </c>
      <c r="D7" s="379" t="s">
        <v>229</v>
      </c>
      <c r="E7" s="42"/>
      <c r="F7" s="380"/>
      <c r="G7" s="380"/>
    </row>
    <row r="8" spans="2:8" ht="21" customHeight="1" x14ac:dyDescent="0.2">
      <c r="B8" s="381">
        <v>38718</v>
      </c>
      <c r="C8" s="382" t="s">
        <v>230</v>
      </c>
      <c r="D8" s="383">
        <v>236</v>
      </c>
      <c r="E8" s="42"/>
      <c r="F8" s="384"/>
      <c r="G8" s="384"/>
    </row>
    <row r="9" spans="2:8" ht="21" customHeight="1" x14ac:dyDescent="0.2">
      <c r="B9" s="385">
        <v>38749</v>
      </c>
      <c r="C9" s="386" t="s">
        <v>231</v>
      </c>
      <c r="D9" s="387">
        <v>1221</v>
      </c>
      <c r="E9" s="42"/>
      <c r="F9" s="384"/>
      <c r="G9" s="384"/>
    </row>
    <row r="10" spans="2:8" ht="21" customHeight="1" x14ac:dyDescent="0.2">
      <c r="B10" s="381">
        <v>38777</v>
      </c>
      <c r="C10" s="382" t="s">
        <v>232</v>
      </c>
      <c r="D10" s="383">
        <v>6195</v>
      </c>
      <c r="F10" s="384"/>
      <c r="G10" s="384"/>
    </row>
    <row r="11" spans="2:8" ht="21" customHeight="1" x14ac:dyDescent="0.2">
      <c r="B11" s="385">
        <v>38808</v>
      </c>
      <c r="C11" s="386" t="s">
        <v>233</v>
      </c>
      <c r="D11" s="387">
        <v>2682</v>
      </c>
      <c r="F11" s="384"/>
      <c r="G11" s="384"/>
    </row>
    <row r="12" spans="2:8" ht="21" customHeight="1" x14ac:dyDescent="0.2">
      <c r="B12" s="381">
        <v>38838</v>
      </c>
      <c r="C12" s="382" t="s">
        <v>230</v>
      </c>
      <c r="D12" s="383">
        <v>4569</v>
      </c>
      <c r="F12" s="384"/>
      <c r="G12" s="384"/>
    </row>
    <row r="13" spans="2:8" ht="21" customHeight="1" x14ac:dyDescent="0.2">
      <c r="B13" s="385">
        <v>38869</v>
      </c>
      <c r="C13" s="386" t="s">
        <v>231</v>
      </c>
      <c r="D13" s="387">
        <v>12229</v>
      </c>
      <c r="F13" s="384"/>
      <c r="G13" s="384"/>
    </row>
    <row r="14" spans="2:8" ht="21" customHeight="1" x14ac:dyDescent="0.2">
      <c r="B14" s="381">
        <v>38899</v>
      </c>
      <c r="C14" s="382" t="s">
        <v>232</v>
      </c>
      <c r="D14" s="383">
        <v>12564</v>
      </c>
      <c r="F14" s="384"/>
      <c r="G14" s="384"/>
    </row>
    <row r="15" spans="2:8" ht="21" customHeight="1" x14ac:dyDescent="0.2">
      <c r="B15" s="385">
        <v>38930</v>
      </c>
      <c r="C15" s="386" t="s">
        <v>233</v>
      </c>
      <c r="D15" s="387">
        <v>10157</v>
      </c>
      <c r="F15" s="384"/>
      <c r="G15" s="384"/>
    </row>
    <row r="16" spans="2:8" ht="21" customHeight="1" x14ac:dyDescent="0.2">
      <c r="B16" s="381">
        <v>38961</v>
      </c>
      <c r="C16" s="382" t="s">
        <v>230</v>
      </c>
      <c r="D16" s="383">
        <v>15160</v>
      </c>
      <c r="F16" s="384"/>
      <c r="G16" s="384"/>
    </row>
    <row r="17" spans="2:7" ht="21" customHeight="1" x14ac:dyDescent="0.2">
      <c r="B17" s="385">
        <v>38991</v>
      </c>
      <c r="C17" s="386" t="s">
        <v>231</v>
      </c>
      <c r="D17" s="387">
        <v>10716</v>
      </c>
      <c r="F17" s="384"/>
      <c r="G17" s="384"/>
    </row>
    <row r="18" spans="2:7" ht="21" customHeight="1" x14ac:dyDescent="0.2">
      <c r="B18" s="381">
        <v>39022</v>
      </c>
      <c r="C18" s="382" t="s">
        <v>232</v>
      </c>
      <c r="D18" s="383">
        <v>9844</v>
      </c>
      <c r="F18" s="384"/>
      <c r="G18" s="384"/>
    </row>
    <row r="19" spans="2:7" ht="21" customHeight="1" x14ac:dyDescent="0.2">
      <c r="B19" s="385">
        <v>39052</v>
      </c>
      <c r="C19" s="386" t="s">
        <v>233</v>
      </c>
      <c r="D19" s="387">
        <v>11975</v>
      </c>
      <c r="F19" s="384"/>
      <c r="G19" s="384"/>
    </row>
    <row r="20" spans="2:7" ht="21" customHeight="1" x14ac:dyDescent="0.2">
      <c r="B20" s="381">
        <v>39083</v>
      </c>
      <c r="C20" s="382" t="s">
        <v>230</v>
      </c>
      <c r="D20" s="383">
        <v>24695</v>
      </c>
      <c r="F20" s="384"/>
      <c r="G20" s="384"/>
    </row>
    <row r="21" spans="2:7" ht="21" customHeight="1" x14ac:dyDescent="0.2">
      <c r="B21" s="385">
        <v>39114</v>
      </c>
      <c r="C21" s="386" t="s">
        <v>231</v>
      </c>
      <c r="D21" s="387">
        <v>11593</v>
      </c>
      <c r="F21" s="384"/>
      <c r="G21" s="384"/>
    </row>
    <row r="22" spans="2:7" ht="21" customHeight="1" x14ac:dyDescent="0.2">
      <c r="B22" s="381">
        <v>39142</v>
      </c>
      <c r="C22" s="382" t="s">
        <v>232</v>
      </c>
      <c r="D22" s="383">
        <v>18491</v>
      </c>
      <c r="F22" s="384"/>
      <c r="G22" s="384"/>
    </row>
    <row r="23" spans="2:7" ht="21" customHeight="1" x14ac:dyDescent="0.2">
      <c r="B23" s="385">
        <v>39173</v>
      </c>
      <c r="C23" s="386" t="s">
        <v>233</v>
      </c>
      <c r="D23" s="387">
        <v>11743</v>
      </c>
      <c r="F23" s="384"/>
      <c r="G23" s="384"/>
    </row>
    <row r="24" spans="2:7" ht="21" customHeight="1" x14ac:dyDescent="0.2">
      <c r="B24" s="381">
        <v>39203</v>
      </c>
      <c r="C24" s="382" t="s">
        <v>230</v>
      </c>
      <c r="D24" s="383">
        <v>11452</v>
      </c>
      <c r="F24" s="384"/>
      <c r="G24" s="384"/>
    </row>
    <row r="25" spans="2:7" ht="21" customHeight="1" x14ac:dyDescent="0.2">
      <c r="B25" s="385">
        <v>39234</v>
      </c>
      <c r="C25" s="386" t="s">
        <v>231</v>
      </c>
      <c r="D25" s="387">
        <v>26651</v>
      </c>
      <c r="F25" s="384"/>
      <c r="G25" s="384"/>
    </row>
    <row r="26" spans="2:7" ht="21" customHeight="1" x14ac:dyDescent="0.2">
      <c r="B26" s="381">
        <v>39264</v>
      </c>
      <c r="C26" s="382" t="s">
        <v>232</v>
      </c>
      <c r="D26" s="383">
        <v>16287</v>
      </c>
      <c r="F26" s="384"/>
      <c r="G26" s="384"/>
    </row>
    <row r="27" spans="2:7" ht="21" customHeight="1" x14ac:dyDescent="0.2">
      <c r="B27" s="385">
        <v>39295</v>
      </c>
      <c r="C27" s="386" t="s">
        <v>233</v>
      </c>
      <c r="D27" s="387">
        <v>17750</v>
      </c>
      <c r="F27" s="384"/>
      <c r="G27" s="384"/>
    </row>
    <row r="28" spans="2:7" ht="21" customHeight="1" x14ac:dyDescent="0.2">
      <c r="B28" s="381">
        <v>39326</v>
      </c>
      <c r="C28" s="382" t="s">
        <v>230</v>
      </c>
      <c r="D28" s="383">
        <v>19985</v>
      </c>
      <c r="F28" s="384"/>
      <c r="G28" s="384"/>
    </row>
    <row r="29" spans="2:7" ht="21" customHeight="1" x14ac:dyDescent="0.2">
      <c r="B29" s="385">
        <v>39356</v>
      </c>
      <c r="C29" s="386" t="s">
        <v>231</v>
      </c>
      <c r="D29" s="387">
        <v>17285</v>
      </c>
      <c r="F29" s="384"/>
      <c r="G29" s="384"/>
    </row>
    <row r="30" spans="2:7" ht="21" customHeight="1" x14ac:dyDescent="0.2">
      <c r="B30" s="381">
        <v>39387</v>
      </c>
      <c r="C30" s="382" t="s">
        <v>232</v>
      </c>
      <c r="D30" s="383">
        <v>30369</v>
      </c>
      <c r="F30" s="384"/>
      <c r="G30" s="384"/>
    </row>
    <row r="31" spans="2:7" ht="21" customHeight="1" x14ac:dyDescent="0.2">
      <c r="B31" s="385">
        <v>39417</v>
      </c>
      <c r="C31" s="386" t="s">
        <v>233</v>
      </c>
      <c r="D31" s="387">
        <v>19674</v>
      </c>
      <c r="F31" s="384"/>
      <c r="G31" s="384"/>
    </row>
    <row r="32" spans="2:7" ht="21" customHeight="1" x14ac:dyDescent="0.2">
      <c r="B32" s="381">
        <v>39448</v>
      </c>
      <c r="C32" s="382" t="s">
        <v>230</v>
      </c>
      <c r="D32" s="383">
        <v>28464</v>
      </c>
      <c r="F32" s="384"/>
      <c r="G32" s="384"/>
    </row>
    <row r="33" spans="2:7" ht="21" customHeight="1" x14ac:dyDescent="0.2">
      <c r="B33" s="385">
        <v>39479</v>
      </c>
      <c r="C33" s="386" t="s">
        <v>231</v>
      </c>
      <c r="D33" s="387">
        <v>25000</v>
      </c>
      <c r="F33" s="384"/>
      <c r="G33" s="384"/>
    </row>
    <row r="34" spans="2:7" ht="21" customHeight="1" x14ac:dyDescent="0.2">
      <c r="B34" s="381">
        <v>39508</v>
      </c>
      <c r="C34" s="382" t="s">
        <v>232</v>
      </c>
      <c r="D34" s="383">
        <v>24574</v>
      </c>
      <c r="F34" s="384"/>
      <c r="G34" s="384"/>
    </row>
    <row r="35" spans="2:7" ht="21" customHeight="1" x14ac:dyDescent="0.2">
      <c r="B35" s="385">
        <v>39539</v>
      </c>
      <c r="C35" s="386" t="s">
        <v>233</v>
      </c>
      <c r="D35" s="387">
        <v>23141</v>
      </c>
      <c r="F35" s="384"/>
      <c r="G35" s="384"/>
    </row>
    <row r="36" spans="2:7" ht="21" customHeight="1" x14ac:dyDescent="0.2">
      <c r="B36" s="381">
        <v>39569</v>
      </c>
      <c r="C36" s="382" t="s">
        <v>230</v>
      </c>
      <c r="D36" s="383">
        <v>17700</v>
      </c>
      <c r="F36" s="384"/>
      <c r="G36" s="384"/>
    </row>
    <row r="37" spans="2:7" ht="21" customHeight="1" x14ac:dyDescent="0.2">
      <c r="B37" s="385">
        <v>39600</v>
      </c>
      <c r="C37" s="386" t="s">
        <v>231</v>
      </c>
      <c r="D37" s="387">
        <v>22456</v>
      </c>
      <c r="F37" s="384"/>
      <c r="G37" s="384"/>
    </row>
    <row r="38" spans="2:7" ht="21" customHeight="1" x14ac:dyDescent="0.2">
      <c r="C38" s="388" t="s">
        <v>231</v>
      </c>
      <c r="D38" s="389">
        <f>AVERAGEIF(C8:C37,"Software B",D8:D37)</f>
        <v>15893.875</v>
      </c>
    </row>
    <row r="39" spans="2:7" ht="21" customHeight="1" x14ac:dyDescent="0.2">
      <c r="C39" s="388" t="s">
        <v>230</v>
      </c>
      <c r="D39" s="389">
        <f>AVERAGEIF(C9:C38,"Software A",D9:D38)</f>
        <v>17432.142857142859</v>
      </c>
    </row>
    <row r="40" spans="2:7" ht="21" customHeight="1" x14ac:dyDescent="0.2">
      <c r="C40" s="388" t="s">
        <v>232</v>
      </c>
      <c r="D40" s="389">
        <f>AVERAGEIF(C10:C39,"Software C",D10:D39)</f>
        <v>16903.428571428572</v>
      </c>
    </row>
    <row r="41" spans="2:7" ht="21" customHeight="1" x14ac:dyDescent="0.2">
      <c r="C41" s="388" t="s">
        <v>233</v>
      </c>
      <c r="D41" s="389">
        <f>AVERAGEIF(C11:C40,"Allgemein",D11:D40)</f>
        <v>13874.571428571429</v>
      </c>
    </row>
    <row r="42" spans="2:7" ht="21" customHeight="1" x14ac:dyDescent="0.2">
      <c r="C42" s="388" t="s">
        <v>234</v>
      </c>
      <c r="D42" s="389">
        <f>AVERAGE(D8:D37)</f>
        <v>15495.266666666666</v>
      </c>
    </row>
  </sheetData>
  <mergeCells count="2">
    <mergeCell ref="C5:G5"/>
    <mergeCell ref="B6:E6"/>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topLeftCell="B1" zoomScale="121" workbookViewId="0">
      <selection activeCell="M25" sqref="M25"/>
    </sheetView>
  </sheetViews>
  <sheetFormatPr baseColWidth="10" defaultRowHeight="12.75" x14ac:dyDescent="0.2"/>
  <cols>
    <col min="1" max="1" width="3.7109375" style="14" customWidth="1"/>
    <col min="2" max="2" width="20.5703125" customWidth="1"/>
    <col min="3" max="7" width="9.28515625" customWidth="1"/>
  </cols>
  <sheetData>
    <row r="1" spans="1:9" ht="16.5" customHeight="1" x14ac:dyDescent="0.25">
      <c r="A1" s="42"/>
      <c r="B1" s="4" t="s">
        <v>14</v>
      </c>
      <c r="C1" s="1"/>
      <c r="D1" s="3" t="s">
        <v>190</v>
      </c>
      <c r="E1" s="1"/>
      <c r="F1" s="1"/>
      <c r="G1" s="1"/>
      <c r="H1" s="159"/>
    </row>
    <row r="2" spans="1:9" ht="15.75" x14ac:dyDescent="0.25">
      <c r="A2" s="42"/>
      <c r="B2" s="4" t="s">
        <v>15</v>
      </c>
      <c r="C2" s="1"/>
      <c r="D2" s="3" t="s">
        <v>191</v>
      </c>
      <c r="E2" s="1"/>
      <c r="F2" s="1"/>
      <c r="G2" s="1"/>
      <c r="H2" s="159"/>
    </row>
    <row r="3" spans="1:9" ht="15" x14ac:dyDescent="0.2">
      <c r="A3" s="42"/>
      <c r="B3" s="4" t="s">
        <v>16</v>
      </c>
      <c r="C3" s="1"/>
      <c r="D3" s="4" t="s">
        <v>20</v>
      </c>
      <c r="E3" s="1"/>
      <c r="F3" s="1"/>
      <c r="G3" s="1"/>
      <c r="H3" s="159"/>
    </row>
    <row r="4" spans="1:9" ht="15.75" x14ac:dyDescent="0.25">
      <c r="A4" s="42"/>
      <c r="B4" s="4" t="s">
        <v>21</v>
      </c>
      <c r="C4" s="1"/>
      <c r="D4" s="5" t="s">
        <v>192</v>
      </c>
      <c r="E4" s="1"/>
      <c r="F4" s="1"/>
      <c r="G4" s="1"/>
      <c r="H4" s="159"/>
    </row>
    <row r="5" spans="1:9" ht="49.5" customHeight="1" x14ac:dyDescent="0.2">
      <c r="A5" s="42"/>
      <c r="B5" s="125" t="s">
        <v>22</v>
      </c>
      <c r="C5" s="341" t="s">
        <v>125</v>
      </c>
      <c r="D5" s="342"/>
      <c r="E5" s="342"/>
      <c r="F5" s="342"/>
      <c r="G5" s="342"/>
      <c r="H5" s="342"/>
    </row>
    <row r="6" spans="1:9" s="14" customFormat="1" ht="24.75" customHeight="1" x14ac:dyDescent="0.2">
      <c r="A6" s="42"/>
      <c r="B6" s="126"/>
      <c r="C6" s="127"/>
      <c r="D6" s="42"/>
      <c r="E6" s="42"/>
      <c r="F6" s="128"/>
      <c r="G6" s="128"/>
    </row>
    <row r="7" spans="1:9" ht="17.25" customHeight="1" x14ac:dyDescent="0.2">
      <c r="B7" s="223" t="s">
        <v>186</v>
      </c>
      <c r="C7" s="223"/>
      <c r="D7" s="223"/>
      <c r="E7" s="223"/>
      <c r="F7" s="223"/>
      <c r="G7" s="223"/>
      <c r="H7" s="219"/>
      <c r="I7" s="219"/>
    </row>
    <row r="8" spans="1:9" x14ac:dyDescent="0.2">
      <c r="A8" s="93"/>
      <c r="B8" s="220"/>
      <c r="C8" s="221"/>
      <c r="D8" s="221"/>
      <c r="E8" s="221"/>
      <c r="F8" s="221"/>
      <c r="G8" s="221"/>
      <c r="H8" s="221"/>
      <c r="I8" s="221"/>
    </row>
    <row r="9" spans="1:9" ht="13.5" thickBot="1" x14ac:dyDescent="0.25">
      <c r="A9" s="93"/>
      <c r="B9" s="224" t="s">
        <v>184</v>
      </c>
      <c r="C9" s="222"/>
      <c r="D9" s="222"/>
      <c r="E9" s="222"/>
      <c r="F9" s="222"/>
      <c r="G9" s="222"/>
      <c r="H9" s="221"/>
      <c r="I9" s="221"/>
    </row>
    <row r="10" spans="1:9" ht="13.5" thickBot="1" x14ac:dyDescent="0.25">
      <c r="A10" s="93"/>
      <c r="B10" s="225" t="s">
        <v>44</v>
      </c>
      <c r="C10" s="226" t="s">
        <v>34</v>
      </c>
      <c r="D10" s="226" t="s">
        <v>35</v>
      </c>
      <c r="E10" s="226" t="s">
        <v>36</v>
      </c>
      <c r="F10" s="226" t="s">
        <v>37</v>
      </c>
      <c r="G10" s="226" t="s">
        <v>45</v>
      </c>
    </row>
    <row r="11" spans="1:9" ht="13.5" thickBot="1" x14ac:dyDescent="0.25">
      <c r="A11" s="93"/>
      <c r="B11" s="227" t="s">
        <v>46</v>
      </c>
      <c r="C11" s="228">
        <v>4</v>
      </c>
      <c r="D11" s="228">
        <v>3</v>
      </c>
      <c r="E11" s="228">
        <v>6</v>
      </c>
      <c r="F11" s="228">
        <v>4</v>
      </c>
      <c r="G11" s="228">
        <v>4</v>
      </c>
    </row>
    <row r="12" spans="1:9" ht="13.5" thickBot="1" x14ac:dyDescent="0.25">
      <c r="A12" s="93"/>
      <c r="B12" s="229" t="s">
        <v>47</v>
      </c>
      <c r="C12" s="230">
        <v>7</v>
      </c>
      <c r="D12" s="230">
        <v>3</v>
      </c>
      <c r="E12" s="230">
        <v>4</v>
      </c>
      <c r="F12" s="230">
        <v>4</v>
      </c>
      <c r="G12" s="230">
        <v>3</v>
      </c>
    </row>
    <row r="13" spans="1:9" ht="13.5" thickBot="1" x14ac:dyDescent="0.25">
      <c r="A13" s="93"/>
      <c r="B13" s="227" t="s">
        <v>48</v>
      </c>
      <c r="C13" s="228">
        <v>2</v>
      </c>
      <c r="D13" s="228">
        <v>2</v>
      </c>
      <c r="E13" s="228">
        <v>4</v>
      </c>
      <c r="F13" s="228">
        <v>6</v>
      </c>
      <c r="G13" s="228">
        <v>7</v>
      </c>
    </row>
    <row r="14" spans="1:9" ht="13.5" thickBot="1" x14ac:dyDescent="0.25">
      <c r="A14" s="93"/>
      <c r="B14" s="229" t="s">
        <v>49</v>
      </c>
      <c r="C14" s="230">
        <v>4</v>
      </c>
      <c r="D14" s="230">
        <v>4</v>
      </c>
      <c r="E14" s="230">
        <v>4</v>
      </c>
      <c r="F14" s="230">
        <v>4</v>
      </c>
      <c r="G14" s="230">
        <v>5</v>
      </c>
    </row>
    <row r="15" spans="1:9" ht="13.5" thickBot="1" x14ac:dyDescent="0.25">
      <c r="A15" s="93"/>
      <c r="B15" s="229" t="s">
        <v>50</v>
      </c>
      <c r="C15" s="230">
        <v>1</v>
      </c>
      <c r="D15" s="230">
        <v>1</v>
      </c>
      <c r="E15" s="230">
        <v>4</v>
      </c>
      <c r="F15" s="230">
        <v>7</v>
      </c>
      <c r="G15" s="230">
        <v>8</v>
      </c>
    </row>
    <row r="16" spans="1:9" ht="13.5" thickBot="1" x14ac:dyDescent="0.25">
      <c r="A16" s="93"/>
      <c r="B16" s="231" t="s">
        <v>51</v>
      </c>
      <c r="C16" s="232">
        <v>2</v>
      </c>
      <c r="D16" s="232">
        <v>3</v>
      </c>
      <c r="E16" s="232">
        <v>4</v>
      </c>
      <c r="F16" s="232">
        <v>6</v>
      </c>
      <c r="G16" s="232">
        <v>6</v>
      </c>
    </row>
    <row r="17" spans="1:7" ht="15" x14ac:dyDescent="0.2">
      <c r="A17" s="93"/>
      <c r="B17" s="12"/>
      <c r="C17" s="12"/>
      <c r="D17" s="12"/>
      <c r="E17" s="12"/>
      <c r="F17" s="12"/>
      <c r="G17" s="12"/>
    </row>
    <row r="18" spans="1:7" ht="15" x14ac:dyDescent="0.2">
      <c r="A18" s="93"/>
      <c r="B18" s="12"/>
      <c r="C18" s="233">
        <f>_xlfn.MODE.SNGL(C11:G16)</f>
        <v>4</v>
      </c>
      <c r="D18" s="234"/>
      <c r="E18" s="339" t="s">
        <v>193</v>
      </c>
      <c r="F18" s="234"/>
      <c r="G18" s="234"/>
    </row>
    <row r="19" spans="1:7" ht="15" x14ac:dyDescent="0.2">
      <c r="B19" s="12"/>
      <c r="C19" s="236">
        <f>COUNTIF(C11:G16,C18)</f>
        <v>12</v>
      </c>
      <c r="D19" s="234"/>
      <c r="E19" s="235" t="s">
        <v>185</v>
      </c>
      <c r="F19" s="234"/>
      <c r="G19" s="234"/>
    </row>
    <row r="21" spans="1:7" ht="18" x14ac:dyDescent="0.25">
      <c r="A21" s="185"/>
    </row>
    <row r="22" spans="1:7" ht="15" x14ac:dyDescent="0.2">
      <c r="A22" s="42"/>
    </row>
    <row r="23" spans="1:7" ht="15" x14ac:dyDescent="0.2">
      <c r="A23" s="42"/>
    </row>
    <row r="24" spans="1:7" ht="15" x14ac:dyDescent="0.2">
      <c r="A24" s="42"/>
    </row>
    <row r="25" spans="1:7" x14ac:dyDescent="0.2">
      <c r="C25" s="7"/>
    </row>
    <row r="26" spans="1:7" x14ac:dyDescent="0.2">
      <c r="C26" s="8"/>
    </row>
  </sheetData>
  <mergeCells count="1">
    <mergeCell ref="C5:H5"/>
  </mergeCells>
  <phoneticPr fontId="3" type="noConversion"/>
  <conditionalFormatting sqref="C11:G16">
    <cfRule type="expression" dxfId="0" priority="1" stopIfTrue="1">
      <formula>MODE($C$11:$G$16)=C11</formula>
    </cfRule>
  </conditionalFormatting>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topLeftCell="B1" zoomScale="121" workbookViewId="0">
      <selection activeCell="B7" sqref="B7"/>
    </sheetView>
  </sheetViews>
  <sheetFormatPr baseColWidth="10" defaultRowHeight="12.75" x14ac:dyDescent="0.2"/>
  <cols>
    <col min="1" max="1" width="3.7109375" style="14" customWidth="1"/>
    <col min="2" max="2" width="20.5703125" customWidth="1"/>
    <col min="3" max="7" width="9.28515625" customWidth="1"/>
  </cols>
  <sheetData>
    <row r="1" spans="1:8" ht="16.5" customHeight="1" x14ac:dyDescent="0.25">
      <c r="A1" s="42"/>
      <c r="B1" s="4" t="s">
        <v>14</v>
      </c>
      <c r="C1" s="1"/>
      <c r="D1" s="3" t="s">
        <v>194</v>
      </c>
      <c r="E1" s="1"/>
      <c r="F1" s="1"/>
      <c r="G1" s="1"/>
      <c r="H1" s="159"/>
    </row>
    <row r="2" spans="1:8" ht="15.75" x14ac:dyDescent="0.25">
      <c r="A2" s="42"/>
      <c r="B2" s="4" t="s">
        <v>15</v>
      </c>
      <c r="C2" s="1"/>
      <c r="D2" s="3" t="s">
        <v>195</v>
      </c>
      <c r="E2" s="1"/>
      <c r="F2" s="1"/>
      <c r="G2" s="1"/>
      <c r="H2" s="159"/>
    </row>
    <row r="3" spans="1:8" ht="15" x14ac:dyDescent="0.2">
      <c r="A3" s="42"/>
      <c r="B3" s="4" t="s">
        <v>16</v>
      </c>
      <c r="C3" s="1"/>
      <c r="D3" s="4" t="s">
        <v>20</v>
      </c>
      <c r="E3" s="1"/>
      <c r="F3" s="1"/>
      <c r="G3" s="1"/>
      <c r="H3" s="159"/>
    </row>
    <row r="4" spans="1:8" ht="15.75" x14ac:dyDescent="0.25">
      <c r="A4" s="42"/>
      <c r="B4" s="4" t="s">
        <v>21</v>
      </c>
      <c r="C4" s="1"/>
      <c r="D4" s="5" t="s">
        <v>196</v>
      </c>
      <c r="E4" s="1"/>
      <c r="F4" s="1"/>
      <c r="G4" s="1"/>
      <c r="H4" s="159"/>
    </row>
    <row r="5" spans="1:8" ht="49.5" customHeight="1" x14ac:dyDescent="0.2">
      <c r="A5" s="42"/>
      <c r="B5" s="125" t="s">
        <v>22</v>
      </c>
      <c r="C5" s="341" t="s">
        <v>125</v>
      </c>
      <c r="D5" s="342"/>
      <c r="E5" s="342"/>
      <c r="F5" s="342"/>
      <c r="G5" s="342"/>
      <c r="H5" s="342"/>
    </row>
    <row r="6" spans="1:8" s="14" customFormat="1" ht="24.75" customHeight="1" x14ac:dyDescent="0.2">
      <c r="A6" s="42"/>
      <c r="B6" s="126"/>
      <c r="C6" s="127"/>
      <c r="D6" s="42"/>
      <c r="E6" s="42"/>
      <c r="F6" s="128"/>
      <c r="G6" s="128"/>
    </row>
    <row r="7" spans="1:8" ht="14.25" x14ac:dyDescent="0.2">
      <c r="B7" s="340" t="s">
        <v>219</v>
      </c>
    </row>
    <row r="8" spans="1:8" ht="18" x14ac:dyDescent="0.25">
      <c r="A8" s="185"/>
    </row>
    <row r="9" spans="1:8" ht="15" x14ac:dyDescent="0.2">
      <c r="A9" s="42"/>
    </row>
    <row r="10" spans="1:8" ht="15" x14ac:dyDescent="0.2">
      <c r="A10" s="42"/>
    </row>
    <row r="11" spans="1:8" ht="15" x14ac:dyDescent="0.2">
      <c r="A11" s="42"/>
    </row>
    <row r="12" spans="1:8" x14ac:dyDescent="0.2">
      <c r="C12" s="7"/>
    </row>
    <row r="13" spans="1:8" x14ac:dyDescent="0.2">
      <c r="C13" s="8"/>
    </row>
  </sheetData>
  <mergeCells count="1">
    <mergeCell ref="C5:H5"/>
  </mergeCells>
  <pageMargins left="0.78740157499999996" right="0.78740157499999996" top="0.984251969" bottom="0.984251969" header="0.4921259845" footer="0.4921259845"/>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GEOMITTEL</vt:lpstr>
      <vt:lpstr>GESTUTZTMITTEL</vt:lpstr>
      <vt:lpstr>HARMITTEL</vt:lpstr>
      <vt:lpstr>MEDIAN</vt:lpstr>
      <vt:lpstr>MITTELWERT</vt:lpstr>
      <vt:lpstr>MITTELWERTA</vt:lpstr>
      <vt:lpstr>MITTELWERTWENN</vt:lpstr>
      <vt:lpstr>MODUS.EINF</vt:lpstr>
      <vt:lpstr>MODUS.VIELF</vt:lpstr>
      <vt:lpstr>QUANTILE</vt:lpstr>
      <vt:lpstr>QUANTIL.EXKL</vt:lpstr>
      <vt:lpstr>QUANTIL.INKL</vt:lpstr>
      <vt:lpstr>QUANTILSRANG</vt:lpstr>
      <vt:lpstr>QUANTILSRANG.EXKL</vt:lpstr>
      <vt:lpstr>QUANTILSRANG.INKL</vt:lpstr>
      <vt:lpstr>QUARTILE</vt:lpstr>
      <vt:lpstr>QUARTILE.EXKL</vt:lpstr>
      <vt:lpstr>QUARTILE.INKL</vt:lpstr>
      <vt:lpstr>GEOMITTEL!UMSATZ</vt:lpstr>
      <vt:lpstr>GESTUTZTMITTEL!UMSATZ</vt:lpstr>
      <vt:lpstr>MODUS.EINF!UMSATZ</vt:lpstr>
      <vt:lpstr>MODUS.VIELF!UMSATZ</vt:lpstr>
      <vt:lpstr>QUANTILE!UMSATZ</vt:lpstr>
      <vt:lpstr>QUANTILSRANG!UMSATZ</vt:lpstr>
      <vt:lpstr>UMSATZ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Reinke/Sara Unverhau</dc:creator>
  <cp:lastModifiedBy>Sara Unverhau</cp:lastModifiedBy>
  <dcterms:created xsi:type="dcterms:W3CDTF">2004-07-21T14:35:15Z</dcterms:created>
  <dcterms:modified xsi:type="dcterms:W3CDTF">2013-02-07T15:31:57Z</dcterms:modified>
</cp:coreProperties>
</file>