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0" yWindow="0" windowWidth="25200" windowHeight="11355"/>
  </bookViews>
  <sheets>
    <sheet name="BW" sheetId="1" r:id="rId1"/>
    <sheet name="EFFEKTIV" sheetId="2" r:id="rId2"/>
    <sheet name="PDURATION" sheetId="7" r:id="rId3"/>
    <sheet name="ZINS" sheetId="3" r:id="rId4"/>
    <sheet name="ZSATZINVEST" sheetId="8" r:id="rId5"/>
    <sheet name="ZW" sheetId="4" r:id="rId6"/>
    <sheet name="ZW2" sheetId="5" r:id="rId7"/>
    <sheet name="ZZR" sheetId="6" r:id="rId8"/>
  </sheets>
  <definedNames>
    <definedName name="BWEV" localSheetId="3">ZINS!BWEV</definedName>
    <definedName name="BWEV" localSheetId="5">ZW!BWEV</definedName>
    <definedName name="ZINSEV" localSheetId="3">ZINS!ZINSEV</definedName>
    <definedName name="ZINSEV" localSheetId="5">ZW!ZINSEV</definedName>
    <definedName name="ZWEV" localSheetId="3">ZINS!ZWEV</definedName>
    <definedName name="ZWEV" localSheetId="5">ZW!ZWEV</definedName>
    <definedName name="ZZREV" localSheetId="3">ZINS!ZZREV</definedName>
    <definedName name="ZZREV" localSheetId="5">ZW!ZZREV</definedName>
  </definedNames>
  <calcPr calcId="152511" iterate="1" iterateDelta="9.9999999999999995E-7"/>
</workbook>
</file>

<file path=xl/calcChain.xml><?xml version="1.0" encoding="utf-8"?>
<calcChain xmlns="http://schemas.openxmlformats.org/spreadsheetml/2006/main">
  <c r="F8" i="5" l="1"/>
  <c r="F9" i="5"/>
  <c r="F7" i="5"/>
  <c r="D6" i="8"/>
  <c r="D6" i="7"/>
  <c r="D8" i="5" l="1"/>
  <c r="D9" i="5"/>
  <c r="D7" i="5"/>
  <c r="D6" i="4"/>
  <c r="G3" i="4"/>
  <c r="H3" i="4" s="1"/>
  <c r="G4" i="4" s="1"/>
  <c r="D6" i="3"/>
  <c r="G3" i="3"/>
  <c r="H3" i="3" s="1"/>
  <c r="G4" i="3" s="1"/>
  <c r="C24" i="2"/>
  <c r="C11" i="2"/>
  <c r="C8" i="2"/>
  <c r="C9" i="2" s="1"/>
  <c r="F7" i="2"/>
  <c r="D6" i="1"/>
  <c r="H3" i="1"/>
  <c r="G4" i="1" s="1"/>
  <c r="G3" i="6"/>
  <c r="H3" i="6" s="1"/>
  <c r="I3" i="6" s="1"/>
  <c r="G4" i="6" s="1"/>
  <c r="D6" i="6"/>
  <c r="D11" i="6" s="1"/>
  <c r="D12" i="6" s="1"/>
  <c r="D8" i="6" l="1"/>
  <c r="D9" i="6" s="1"/>
  <c r="G7" i="2"/>
  <c r="F8" i="2" s="1"/>
  <c r="G8" i="2" s="1"/>
  <c r="F9" i="2" s="1"/>
  <c r="H4" i="4"/>
  <c r="G5" i="4" s="1"/>
  <c r="H4" i="1"/>
  <c r="G5" i="1" s="1"/>
  <c r="H4" i="3"/>
  <c r="G5" i="3" s="1"/>
  <c r="E7" i="5"/>
  <c r="E9" i="5"/>
  <c r="E8" i="5"/>
  <c r="H4" i="6"/>
  <c r="I4" i="6" s="1"/>
  <c r="G5" i="6" s="1"/>
  <c r="H5" i="1" l="1"/>
  <c r="G6" i="1" s="1"/>
  <c r="H5" i="4"/>
  <c r="G6" i="4" s="1"/>
  <c r="H5" i="3"/>
  <c r="G6" i="3" s="1"/>
  <c r="G9" i="2"/>
  <c r="F10" i="2" s="1"/>
  <c r="H5" i="6"/>
  <c r="I5" i="6" s="1"/>
  <c r="G6" i="6" s="1"/>
  <c r="H6" i="1" l="1"/>
  <c r="G7" i="1" s="1"/>
  <c r="H6" i="4"/>
  <c r="G7" i="4" s="1"/>
  <c r="H6" i="3"/>
  <c r="G7" i="3" s="1"/>
  <c r="G10" i="2"/>
  <c r="F11" i="2" s="1"/>
  <c r="H6" i="6"/>
  <c r="I6" i="6" s="1"/>
  <c r="G7" i="6" s="1"/>
  <c r="H7" i="1" l="1"/>
  <c r="G8" i="1" s="1"/>
  <c r="H7" i="4"/>
  <c r="G8" i="4" s="1"/>
  <c r="H7" i="3"/>
  <c r="G8" i="3" s="1"/>
  <c r="G11" i="2"/>
  <c r="F12" i="2" s="1"/>
  <c r="H7" i="6"/>
  <c r="I7" i="6" s="1"/>
  <c r="G8" i="6" s="1"/>
  <c r="H8" i="4" l="1"/>
  <c r="G9" i="4" s="1"/>
  <c r="H8" i="3"/>
  <c r="G9" i="3" s="1"/>
  <c r="H8" i="1"/>
  <c r="G9" i="1" s="1"/>
  <c r="G12" i="2"/>
  <c r="F13" i="2" s="1"/>
  <c r="H8" i="6"/>
  <c r="I8" i="6" s="1"/>
  <c r="G9" i="6" s="1"/>
  <c r="H9" i="3" l="1"/>
  <c r="G10" i="3" s="1"/>
  <c r="H9" i="4"/>
  <c r="G10" i="4" s="1"/>
  <c r="H9" i="1"/>
  <c r="G10" i="1" s="1"/>
  <c r="G13" i="2"/>
  <c r="F14" i="2" s="1"/>
  <c r="H9" i="6"/>
  <c r="I9" i="6" s="1"/>
  <c r="G10" i="6" s="1"/>
  <c r="H10" i="3" l="1"/>
  <c r="G11" i="3" s="1"/>
  <c r="H10" i="4"/>
  <c r="G11" i="4" s="1"/>
  <c r="G14" i="2"/>
  <c r="F15" i="2" s="1"/>
  <c r="H10" i="1"/>
  <c r="G11" i="1" s="1"/>
  <c r="H10" i="6"/>
  <c r="I10" i="6" s="1"/>
  <c r="G11" i="6" s="1"/>
  <c r="H11" i="4" l="1"/>
  <c r="G12" i="4" s="1"/>
  <c r="H11" i="3"/>
  <c r="G12" i="3" s="1"/>
  <c r="G15" i="2"/>
  <c r="F16" i="2" s="1"/>
  <c r="H11" i="1"/>
  <c r="G12" i="1" s="1"/>
  <c r="H11" i="6"/>
  <c r="I11" i="6" s="1"/>
  <c r="G12" i="6" s="1"/>
  <c r="H12" i="4" l="1"/>
  <c r="G13" i="4" s="1"/>
  <c r="H12" i="3"/>
  <c r="G13" i="3" s="1"/>
  <c r="G16" i="2"/>
  <c r="F17" i="2" s="1"/>
  <c r="H12" i="1"/>
  <c r="G13" i="1" s="1"/>
  <c r="H12" i="6"/>
  <c r="I12" i="6" s="1"/>
  <c r="G13" i="6" s="1"/>
  <c r="H13" i="3" l="1"/>
  <c r="G14" i="3" s="1"/>
  <c r="H13" i="4"/>
  <c r="G14" i="4" s="1"/>
  <c r="G17" i="2"/>
  <c r="F18" i="2" s="1"/>
  <c r="H13" i="1"/>
  <c r="G14" i="1" s="1"/>
  <c r="H13" i="6"/>
  <c r="I13" i="6" s="1"/>
  <c r="G14" i="6" s="1"/>
  <c r="H14" i="4" l="1"/>
  <c r="G15" i="4" s="1"/>
  <c r="H14" i="3"/>
  <c r="G15" i="3" s="1"/>
  <c r="G18" i="2"/>
  <c r="F19" i="2" s="1"/>
  <c r="H14" i="1"/>
  <c r="G15" i="1" s="1"/>
  <c r="H14" i="6"/>
  <c r="I14" i="6" s="1"/>
  <c r="G15" i="6" s="1"/>
  <c r="H15" i="3" l="1"/>
  <c r="G16" i="3" s="1"/>
  <c r="H15" i="4"/>
  <c r="G16" i="4" s="1"/>
  <c r="H15" i="1"/>
  <c r="G16" i="1" s="1"/>
  <c r="H15" i="6"/>
  <c r="I15" i="6" s="1"/>
  <c r="G16" i="6" s="1"/>
  <c r="H16" i="3" l="1"/>
  <c r="G17" i="3" s="1"/>
  <c r="H16" i="4"/>
  <c r="G17" i="4" s="1"/>
  <c r="H16" i="1"/>
  <c r="G17" i="1" s="1"/>
  <c r="H16" i="6"/>
  <c r="I16" i="6" s="1"/>
  <c r="G17" i="6" s="1"/>
  <c r="H17" i="3" l="1"/>
  <c r="G18" i="3" s="1"/>
  <c r="H17" i="4"/>
  <c r="G18" i="4" s="1"/>
  <c r="H17" i="1"/>
  <c r="G18" i="1" s="1"/>
  <c r="H17" i="6"/>
  <c r="I17" i="6" s="1"/>
  <c r="G18" i="6" s="1"/>
  <c r="H18" i="6" l="1"/>
  <c r="I18" i="6" s="1"/>
  <c r="G19" i="6" s="1"/>
  <c r="H19" i="6" l="1"/>
  <c r="I19" i="6" s="1"/>
  <c r="G20" i="6" s="1"/>
  <c r="H20" i="6" l="1"/>
  <c r="I20" i="6" s="1"/>
  <c r="G21" i="6" s="1"/>
  <c r="H21" i="6" l="1"/>
  <c r="I21" i="6" s="1"/>
  <c r="G22" i="6" s="1"/>
  <c r="H22" i="6" l="1"/>
  <c r="I22" i="6" s="1"/>
  <c r="G23" i="6" s="1"/>
  <c r="H23" i="6" l="1"/>
  <c r="I23" i="6" s="1"/>
</calcChain>
</file>

<file path=xl/sharedStrings.xml><?xml version="1.0" encoding="utf-8"?>
<sst xmlns="http://schemas.openxmlformats.org/spreadsheetml/2006/main" count="82" uniqueCount="32">
  <si>
    <t>Zukunftswert</t>
  </si>
  <si>
    <t>ZW</t>
  </si>
  <si>
    <t>Jahr</t>
  </si>
  <si>
    <t>Anfangsbestand</t>
  </si>
  <si>
    <t>Zinsen</t>
  </si>
  <si>
    <t>Laufzeit</t>
  </si>
  <si>
    <t>ZZR</t>
  </si>
  <si>
    <t>Zinssatz</t>
  </si>
  <si>
    <t>ZINS</t>
  </si>
  <si>
    <t>BW</t>
  </si>
  <si>
    <t>Zielwert:</t>
  </si>
  <si>
    <t>Sparen</t>
  </si>
  <si>
    <t>Betrag</t>
  </si>
  <si>
    <t>Konto</t>
  </si>
  <si>
    <t>Nominalzins</t>
  </si>
  <si>
    <t>Perioden</t>
  </si>
  <si>
    <t>Monat</t>
  </si>
  <si>
    <t>Betrag (Anfang)</t>
  </si>
  <si>
    <t>Ergebnis</t>
  </si>
  <si>
    <t>Rendite</t>
  </si>
  <si>
    <t>EFFEKTIV</t>
  </si>
  <si>
    <t>Endstand</t>
  </si>
  <si>
    <t>Hypothekendarlehen</t>
  </si>
  <si>
    <t>Barwert</t>
  </si>
  <si>
    <t>Zukunfstwert</t>
  </si>
  <si>
    <t>Anfagngswert</t>
  </si>
  <si>
    <t>Anlagebetrag</t>
  </si>
  <si>
    <t>Zinssätze</t>
  </si>
  <si>
    <t>ZW2</t>
  </si>
  <si>
    <t>Endbestand</t>
  </si>
  <si>
    <t>ZINSINVEST</t>
  </si>
  <si>
    <t>ZSATZINVEST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</si>
</sst>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\ &quot;Jahre&quot;"/>
  </numFmts>
  <fonts count="4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44" fontId="2" fillId="0" borderId="4" xfId="3" applyFont="1" applyBorder="1"/>
    <xf numFmtId="2" fontId="2" fillId="0" borderId="2" xfId="0" applyNumberFormat="1" applyFont="1" applyBorder="1"/>
    <xf numFmtId="44" fontId="2" fillId="0" borderId="4" xfId="0" applyNumberFormat="1" applyFont="1" applyBorder="1"/>
    <xf numFmtId="2" fontId="2" fillId="0" borderId="2" xfId="2" applyNumberFormat="1" applyFont="1" applyBorder="1"/>
    <xf numFmtId="1" fontId="2" fillId="0" borderId="2" xfId="0" applyNumberFormat="1" applyFont="1" applyBorder="1"/>
    <xf numFmtId="8" fontId="2" fillId="0" borderId="4" xfId="0" applyNumberFormat="1" applyFont="1" applyBorder="1"/>
    <xf numFmtId="0" fontId="3" fillId="0" borderId="0" xfId="0" applyFont="1"/>
    <xf numFmtId="164" fontId="2" fillId="0" borderId="3" xfId="1" applyFont="1" applyBorder="1"/>
    <xf numFmtId="10" fontId="2" fillId="0" borderId="4" xfId="0" applyNumberFormat="1" applyFont="1" applyBorder="1"/>
    <xf numFmtId="10" fontId="2" fillId="0" borderId="2" xfId="2" applyFont="1" applyBorder="1"/>
    <xf numFmtId="44" fontId="2" fillId="0" borderId="2" xfId="3" applyFont="1" applyBorder="1"/>
    <xf numFmtId="9" fontId="2" fillId="0" borderId="4" xfId="0" applyNumberFormat="1" applyFont="1" applyBorder="1"/>
    <xf numFmtId="8" fontId="2" fillId="0" borderId="2" xfId="0" applyNumberFormat="1" applyFont="1" applyBorder="1"/>
    <xf numFmtId="10" fontId="2" fillId="0" borderId="4" xfId="2" applyFont="1" applyBorder="1"/>
    <xf numFmtId="10" fontId="2" fillId="0" borderId="2" xfId="0" applyNumberFormat="1" applyFont="1" applyBorder="1"/>
    <xf numFmtId="44" fontId="2" fillId="2" borderId="2" xfId="3" applyFont="1" applyFill="1" applyBorder="1"/>
    <xf numFmtId="1" fontId="2" fillId="2" borderId="4" xfId="0" applyNumberFormat="1" applyFont="1" applyFill="1" applyBorder="1"/>
    <xf numFmtId="10" fontId="2" fillId="2" borderId="4" xfId="0" applyNumberFormat="1" applyFont="1" applyFill="1" applyBorder="1"/>
    <xf numFmtId="44" fontId="2" fillId="2" borderId="4" xfId="3" applyFont="1" applyFill="1" applyBorder="1"/>
    <xf numFmtId="44" fontId="2" fillId="3" borderId="4" xfId="3" applyFont="1" applyFill="1" applyBorder="1"/>
    <xf numFmtId="10" fontId="2" fillId="2" borderId="4" xfId="2" applyFont="1" applyFill="1" applyBorder="1"/>
    <xf numFmtId="44" fontId="2" fillId="4" borderId="4" xfId="3" applyFont="1" applyFill="1" applyBorder="1"/>
    <xf numFmtId="10" fontId="2" fillId="3" borderId="4" xfId="0" applyNumberFormat="1" applyFont="1" applyFill="1" applyBorder="1"/>
    <xf numFmtId="14" fontId="2" fillId="0" borderId="0" xfId="0" applyNumberFormat="1" applyFont="1" applyAlignment="1">
      <alignment horizontal="center"/>
    </xf>
  </cellXfs>
  <cellStyles count="4">
    <cellStyle name="Jahre" xfId="1"/>
    <cellStyle name="Prozent" xfId="2" builtinId="5"/>
    <cellStyle name="Standard" xfId="0" builtinId="0"/>
    <cellStyle name="Währung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showGridLines="0" tabSelected="1" workbookViewId="0"/>
  </sheetViews>
  <sheetFormatPr baseColWidth="10" defaultRowHeight="15" x14ac:dyDescent="0.25"/>
  <cols>
    <col min="1" max="1" width="2.7109375" style="3" customWidth="1"/>
    <col min="2" max="2" width="12.85546875" style="3" bestFit="1" customWidth="1"/>
    <col min="3" max="3" width="11.42578125" style="3"/>
    <col min="4" max="4" width="11.85546875" style="3" customWidth="1"/>
    <col min="5" max="6" width="11.42578125" style="3"/>
    <col min="7" max="7" width="15.28515625" style="3" bestFit="1" customWidth="1"/>
    <col min="8" max="16384" width="11.42578125" style="3"/>
  </cols>
  <sheetData>
    <row r="2" spans="2:8" x14ac:dyDescent="0.25">
      <c r="B2" s="1" t="s">
        <v>0</v>
      </c>
      <c r="C2" s="2" t="s">
        <v>1</v>
      </c>
      <c r="D2" s="23">
        <v>25000</v>
      </c>
      <c r="F2" s="4" t="s">
        <v>2</v>
      </c>
      <c r="G2" s="5" t="s">
        <v>3</v>
      </c>
      <c r="H2" s="5" t="s">
        <v>4</v>
      </c>
    </row>
    <row r="3" spans="2:8" x14ac:dyDescent="0.25">
      <c r="B3" s="6" t="s">
        <v>5</v>
      </c>
      <c r="C3" s="7" t="s">
        <v>6</v>
      </c>
      <c r="D3" s="24">
        <v>15</v>
      </c>
      <c r="F3" s="6">
        <v>1</v>
      </c>
      <c r="G3" s="26">
        <v>12025.43</v>
      </c>
      <c r="H3" s="8">
        <f t="shared" ref="H3:H17" si="0">ROUND(G3*$D$4,2)</f>
        <v>601.27</v>
      </c>
    </row>
    <row r="4" spans="2:8" x14ac:dyDescent="0.25">
      <c r="B4" s="6" t="s">
        <v>7</v>
      </c>
      <c r="C4" s="7" t="s">
        <v>8</v>
      </c>
      <c r="D4" s="25">
        <v>0.05</v>
      </c>
      <c r="F4" s="6">
        <v>2</v>
      </c>
      <c r="G4" s="8">
        <f t="shared" ref="G4:G18" si="1">G3+H3</f>
        <v>12626.7</v>
      </c>
      <c r="H4" s="8">
        <f t="shared" si="0"/>
        <v>631.34</v>
      </c>
    </row>
    <row r="5" spans="2:8" x14ac:dyDescent="0.25">
      <c r="F5" s="6">
        <v>3</v>
      </c>
      <c r="G5" s="8">
        <f t="shared" si="1"/>
        <v>13258.04</v>
      </c>
      <c r="H5" s="8">
        <f t="shared" si="0"/>
        <v>662.9</v>
      </c>
    </row>
    <row r="6" spans="2:8" x14ac:dyDescent="0.25">
      <c r="C6" s="1" t="s">
        <v>9</v>
      </c>
      <c r="D6" s="9">
        <f>PV(D4,D3,,D2)</f>
        <v>-12025.427452274254</v>
      </c>
      <c r="F6" s="6">
        <v>4</v>
      </c>
      <c r="G6" s="8">
        <f t="shared" si="1"/>
        <v>13920.94</v>
      </c>
      <c r="H6" s="8">
        <f t="shared" si="0"/>
        <v>696.05</v>
      </c>
    </row>
    <row r="7" spans="2:8" x14ac:dyDescent="0.25">
      <c r="F7" s="6">
        <v>5</v>
      </c>
      <c r="G7" s="8">
        <f t="shared" si="1"/>
        <v>14616.99</v>
      </c>
      <c r="H7" s="8">
        <f t="shared" si="0"/>
        <v>730.85</v>
      </c>
    </row>
    <row r="8" spans="2:8" x14ac:dyDescent="0.25">
      <c r="F8" s="6">
        <v>6</v>
      </c>
      <c r="G8" s="8">
        <f t="shared" si="1"/>
        <v>15347.84</v>
      </c>
      <c r="H8" s="8">
        <f t="shared" si="0"/>
        <v>767.39</v>
      </c>
    </row>
    <row r="9" spans="2:8" x14ac:dyDescent="0.25">
      <c r="F9" s="6">
        <v>7</v>
      </c>
      <c r="G9" s="8">
        <f t="shared" si="1"/>
        <v>16115.23</v>
      </c>
      <c r="H9" s="8">
        <f t="shared" si="0"/>
        <v>805.76</v>
      </c>
    </row>
    <row r="10" spans="2:8" x14ac:dyDescent="0.25">
      <c r="F10" s="6">
        <v>8</v>
      </c>
      <c r="G10" s="8">
        <f t="shared" si="1"/>
        <v>16920.989999999998</v>
      </c>
      <c r="H10" s="8">
        <f t="shared" si="0"/>
        <v>846.05</v>
      </c>
    </row>
    <row r="11" spans="2:8" x14ac:dyDescent="0.25">
      <c r="F11" s="6">
        <v>9</v>
      </c>
      <c r="G11" s="8">
        <f t="shared" si="1"/>
        <v>17767.039999999997</v>
      </c>
      <c r="H11" s="8">
        <f t="shared" si="0"/>
        <v>888.35</v>
      </c>
    </row>
    <row r="12" spans="2:8" x14ac:dyDescent="0.25">
      <c r="F12" s="6">
        <v>10</v>
      </c>
      <c r="G12" s="8">
        <f t="shared" si="1"/>
        <v>18655.389999999996</v>
      </c>
      <c r="H12" s="8">
        <f t="shared" si="0"/>
        <v>932.77</v>
      </c>
    </row>
    <row r="13" spans="2:8" x14ac:dyDescent="0.25">
      <c r="F13" s="6">
        <v>11</v>
      </c>
      <c r="G13" s="8">
        <f t="shared" si="1"/>
        <v>19588.159999999996</v>
      </c>
      <c r="H13" s="8">
        <f t="shared" si="0"/>
        <v>979.41</v>
      </c>
    </row>
    <row r="14" spans="2:8" x14ac:dyDescent="0.25">
      <c r="F14" s="6">
        <v>12</v>
      </c>
      <c r="G14" s="8">
        <f t="shared" si="1"/>
        <v>20567.569999999996</v>
      </c>
      <c r="H14" s="8">
        <f t="shared" si="0"/>
        <v>1028.3800000000001</v>
      </c>
    </row>
    <row r="15" spans="2:8" x14ac:dyDescent="0.25">
      <c r="F15" s="6">
        <v>13</v>
      </c>
      <c r="G15" s="8">
        <f t="shared" si="1"/>
        <v>21595.949999999997</v>
      </c>
      <c r="H15" s="8">
        <f t="shared" si="0"/>
        <v>1079.8</v>
      </c>
    </row>
    <row r="16" spans="2:8" x14ac:dyDescent="0.25">
      <c r="F16" s="6">
        <v>14</v>
      </c>
      <c r="G16" s="8">
        <f t="shared" si="1"/>
        <v>22675.749999999996</v>
      </c>
      <c r="H16" s="8">
        <f t="shared" si="0"/>
        <v>1133.79</v>
      </c>
    </row>
    <row r="17" spans="6:8" x14ac:dyDescent="0.25">
      <c r="F17" s="6">
        <v>15</v>
      </c>
      <c r="G17" s="8">
        <f t="shared" si="1"/>
        <v>23809.539999999997</v>
      </c>
      <c r="H17" s="8">
        <f t="shared" si="0"/>
        <v>1190.48</v>
      </c>
    </row>
    <row r="18" spans="6:8" x14ac:dyDescent="0.25">
      <c r="F18" s="6" t="s">
        <v>10</v>
      </c>
      <c r="G18" s="27">
        <f t="shared" si="1"/>
        <v>25000.019999999997</v>
      </c>
    </row>
  </sheetData>
  <phoneticPr fontId="0" type="noConversion"/>
  <pageMargins left="0.79" right="0.79" top="0.98" bottom="0.98" header="0.49" footer="0.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12.42578125" style="3" customWidth="1"/>
    <col min="3" max="5" width="11.42578125" style="3"/>
    <col min="6" max="6" width="14.5703125" style="3" customWidth="1"/>
    <col min="7" max="16384" width="11.42578125" style="3"/>
  </cols>
  <sheetData>
    <row r="2" spans="2:7" x14ac:dyDescent="0.25">
      <c r="B2" s="14" t="s">
        <v>11</v>
      </c>
    </row>
    <row r="4" spans="2:7" x14ac:dyDescent="0.25">
      <c r="B4" s="1" t="s">
        <v>12</v>
      </c>
      <c r="C4" s="18">
        <v>1000</v>
      </c>
      <c r="E4" s="14" t="s">
        <v>13</v>
      </c>
    </row>
    <row r="5" spans="2:7" x14ac:dyDescent="0.25">
      <c r="B5" s="6" t="s">
        <v>14</v>
      </c>
      <c r="C5" s="19">
        <v>0.05</v>
      </c>
    </row>
    <row r="6" spans="2:7" x14ac:dyDescent="0.25">
      <c r="B6" s="6" t="s">
        <v>15</v>
      </c>
      <c r="C6" s="7">
        <v>12</v>
      </c>
      <c r="E6" s="4" t="s">
        <v>16</v>
      </c>
      <c r="F6" s="5" t="s">
        <v>17</v>
      </c>
      <c r="G6" s="5" t="s">
        <v>4</v>
      </c>
    </row>
    <row r="7" spans="2:7" x14ac:dyDescent="0.25">
      <c r="E7" s="6">
        <v>1</v>
      </c>
      <c r="F7" s="10">
        <f>C4</f>
        <v>1000</v>
      </c>
      <c r="G7" s="10">
        <f t="shared" ref="G7:G18" si="0">ROUND(F7*$C$5/$C$6,2)</f>
        <v>4.17</v>
      </c>
    </row>
    <row r="8" spans="2:7" x14ac:dyDescent="0.25">
      <c r="B8" s="1" t="s">
        <v>18</v>
      </c>
      <c r="C8" s="20">
        <f>FV(C5/C6,C6,,-C4)</f>
        <v>1051.1618978817335</v>
      </c>
      <c r="E8" s="6">
        <v>2</v>
      </c>
      <c r="F8" s="10">
        <f t="shared" ref="F8:F19" si="1">F7+G7</f>
        <v>1004.17</v>
      </c>
      <c r="G8" s="10">
        <f t="shared" si="0"/>
        <v>4.18</v>
      </c>
    </row>
    <row r="9" spans="2:7" x14ac:dyDescent="0.25">
      <c r="B9" s="6" t="s">
        <v>19</v>
      </c>
      <c r="C9" s="21">
        <f>C8/C4-1</f>
        <v>5.116189788173342E-2</v>
      </c>
      <c r="E9" s="6">
        <v>3</v>
      </c>
      <c r="F9" s="10">
        <f t="shared" si="1"/>
        <v>1008.3499999999999</v>
      </c>
      <c r="G9" s="10">
        <f t="shared" si="0"/>
        <v>4.2</v>
      </c>
    </row>
    <row r="10" spans="2:7" x14ac:dyDescent="0.25">
      <c r="E10" s="6">
        <v>4</v>
      </c>
      <c r="F10" s="10">
        <f t="shared" si="1"/>
        <v>1012.55</v>
      </c>
      <c r="G10" s="10">
        <f t="shared" si="0"/>
        <v>4.22</v>
      </c>
    </row>
    <row r="11" spans="2:7" x14ac:dyDescent="0.25">
      <c r="B11" s="1" t="s">
        <v>20</v>
      </c>
      <c r="C11" s="17">
        <f>EFFECT(C5,C6)</f>
        <v>5.116189788173342E-2</v>
      </c>
      <c r="E11" s="6">
        <v>5</v>
      </c>
      <c r="F11" s="10">
        <f t="shared" si="1"/>
        <v>1016.77</v>
      </c>
      <c r="G11" s="10">
        <f t="shared" si="0"/>
        <v>4.24</v>
      </c>
    </row>
    <row r="12" spans="2:7" x14ac:dyDescent="0.25">
      <c r="E12" s="6">
        <v>6</v>
      </c>
      <c r="F12" s="10">
        <f t="shared" si="1"/>
        <v>1021.01</v>
      </c>
      <c r="G12" s="10">
        <f t="shared" si="0"/>
        <v>4.25</v>
      </c>
    </row>
    <row r="13" spans="2:7" x14ac:dyDescent="0.25">
      <c r="E13" s="6">
        <v>7</v>
      </c>
      <c r="F13" s="10">
        <f t="shared" si="1"/>
        <v>1025.26</v>
      </c>
      <c r="G13" s="10">
        <f t="shared" si="0"/>
        <v>4.2699999999999996</v>
      </c>
    </row>
    <row r="14" spans="2:7" x14ac:dyDescent="0.25">
      <c r="E14" s="6">
        <v>8</v>
      </c>
      <c r="F14" s="10">
        <f t="shared" si="1"/>
        <v>1029.53</v>
      </c>
      <c r="G14" s="10">
        <f t="shared" si="0"/>
        <v>4.29</v>
      </c>
    </row>
    <row r="15" spans="2:7" x14ac:dyDescent="0.25">
      <c r="E15" s="6">
        <v>9</v>
      </c>
      <c r="F15" s="10">
        <f t="shared" si="1"/>
        <v>1033.82</v>
      </c>
      <c r="G15" s="10">
        <f t="shared" si="0"/>
        <v>4.3099999999999996</v>
      </c>
    </row>
    <row r="16" spans="2:7" x14ac:dyDescent="0.25">
      <c r="E16" s="6">
        <v>10</v>
      </c>
      <c r="F16" s="10">
        <f t="shared" si="1"/>
        <v>1038.1299999999999</v>
      </c>
      <c r="G16" s="10">
        <f t="shared" si="0"/>
        <v>4.33</v>
      </c>
    </row>
    <row r="17" spans="2:7" x14ac:dyDescent="0.25">
      <c r="E17" s="6">
        <v>11</v>
      </c>
      <c r="F17" s="10">
        <f t="shared" si="1"/>
        <v>1042.4599999999998</v>
      </c>
      <c r="G17" s="10">
        <f t="shared" si="0"/>
        <v>4.34</v>
      </c>
    </row>
    <row r="18" spans="2:7" x14ac:dyDescent="0.25">
      <c r="E18" s="6">
        <v>12</v>
      </c>
      <c r="F18" s="10">
        <f t="shared" si="1"/>
        <v>1046.7999999999997</v>
      </c>
      <c r="G18" s="10">
        <f t="shared" si="0"/>
        <v>4.3600000000000003</v>
      </c>
    </row>
    <row r="19" spans="2:7" x14ac:dyDescent="0.25">
      <c r="E19" s="6" t="s">
        <v>21</v>
      </c>
      <c r="F19" s="10">
        <f t="shared" si="1"/>
        <v>1051.1599999999996</v>
      </c>
    </row>
    <row r="21" spans="2:7" x14ac:dyDescent="0.25">
      <c r="B21" s="14" t="s">
        <v>22</v>
      </c>
      <c r="C21" s="14"/>
    </row>
    <row r="23" spans="2:7" x14ac:dyDescent="0.25">
      <c r="B23" s="1" t="s">
        <v>14</v>
      </c>
      <c r="C23" s="22">
        <v>2.4199999999999999E-2</v>
      </c>
    </row>
    <row r="24" spans="2:7" x14ac:dyDescent="0.25">
      <c r="B24" s="6" t="s">
        <v>20</v>
      </c>
      <c r="C24" s="21">
        <f>EFFECT(C23,12)</f>
        <v>2.4470230914816149E-2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workbookViewId="0"/>
  </sheetViews>
  <sheetFormatPr baseColWidth="10" defaultRowHeight="12.75" x14ac:dyDescent="0.2"/>
  <cols>
    <col min="4" max="4" width="12" bestFit="1" customWidth="1"/>
  </cols>
  <sheetData>
    <row r="2" spans="2:4" ht="15" x14ac:dyDescent="0.25">
      <c r="B2" s="1" t="s">
        <v>23</v>
      </c>
      <c r="C2" s="2" t="s">
        <v>9</v>
      </c>
      <c r="D2" s="23">
        <v>10000</v>
      </c>
    </row>
    <row r="3" spans="2:4" ht="15" x14ac:dyDescent="0.25">
      <c r="B3" s="6" t="s">
        <v>7</v>
      </c>
      <c r="C3" s="7" t="s">
        <v>8</v>
      </c>
      <c r="D3" s="28">
        <v>4.4999999999999998E-2</v>
      </c>
    </row>
    <row r="4" spans="2:4" ht="15" x14ac:dyDescent="0.25">
      <c r="B4" s="6" t="s">
        <v>24</v>
      </c>
      <c r="C4" s="7" t="s">
        <v>1</v>
      </c>
      <c r="D4" s="26">
        <v>25000</v>
      </c>
    </row>
    <row r="5" spans="2:4" ht="15" x14ac:dyDescent="0.25">
      <c r="B5" s="3"/>
      <c r="C5" s="3"/>
      <c r="D5" s="3"/>
    </row>
    <row r="6" spans="2:4" ht="15" x14ac:dyDescent="0.25">
      <c r="B6" s="3"/>
      <c r="C6" s="1" t="s">
        <v>6</v>
      </c>
      <c r="D6" s="11">
        <f>_xlfn.PDURATION(D3,D2,D4)</f>
        <v>20.816800716321644</v>
      </c>
    </row>
    <row r="7" spans="2:4" ht="15" x14ac:dyDescent="0.25">
      <c r="B7" s="3"/>
      <c r="C7" s="3"/>
      <c r="D7" s="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showGridLines="0" workbookViewId="0"/>
  </sheetViews>
  <sheetFormatPr baseColWidth="10" defaultRowHeight="15" x14ac:dyDescent="0.25"/>
  <cols>
    <col min="1" max="1" width="2.7109375" style="3" customWidth="1"/>
    <col min="2" max="3" width="11.42578125" style="3"/>
    <col min="4" max="4" width="11.85546875" style="3" customWidth="1"/>
    <col min="5" max="6" width="11.42578125" style="3"/>
    <col min="7" max="7" width="14.28515625" style="3" customWidth="1"/>
    <col min="8" max="16384" width="11.42578125" style="3"/>
  </cols>
  <sheetData>
    <row r="2" spans="2:8" x14ac:dyDescent="0.25">
      <c r="B2" s="1" t="s">
        <v>23</v>
      </c>
      <c r="C2" s="2" t="s">
        <v>9</v>
      </c>
      <c r="D2" s="23">
        <v>10000</v>
      </c>
      <c r="F2" s="4" t="s">
        <v>2</v>
      </c>
      <c r="G2" s="5" t="s">
        <v>3</v>
      </c>
      <c r="H2" s="5" t="s">
        <v>4</v>
      </c>
    </row>
    <row r="3" spans="2:8" x14ac:dyDescent="0.25">
      <c r="B3" s="6" t="s">
        <v>5</v>
      </c>
      <c r="C3" s="7" t="s">
        <v>6</v>
      </c>
      <c r="D3" s="24">
        <v>15</v>
      </c>
      <c r="F3" s="6">
        <v>1</v>
      </c>
      <c r="G3" s="26">
        <f>D2</f>
        <v>10000</v>
      </c>
      <c r="H3" s="8">
        <f t="shared" ref="H3:H17" si="0">ROUND(G3*$D$6,2)</f>
        <v>629.9</v>
      </c>
    </row>
    <row r="4" spans="2:8" x14ac:dyDescent="0.25">
      <c r="B4" s="6" t="s">
        <v>24</v>
      </c>
      <c r="C4" s="7" t="s">
        <v>1</v>
      </c>
      <c r="D4" s="26">
        <v>25000</v>
      </c>
      <c r="F4" s="6">
        <v>2</v>
      </c>
      <c r="G4" s="8">
        <f t="shared" ref="G4:G18" si="1">G3+H3</f>
        <v>10629.9</v>
      </c>
      <c r="H4" s="8">
        <f t="shared" si="0"/>
        <v>669.58</v>
      </c>
    </row>
    <row r="5" spans="2:8" x14ac:dyDescent="0.25">
      <c r="F5" s="6">
        <v>3</v>
      </c>
      <c r="G5" s="8">
        <f t="shared" si="1"/>
        <v>11299.48</v>
      </c>
      <c r="H5" s="8">
        <f t="shared" si="0"/>
        <v>711.76</v>
      </c>
    </row>
    <row r="6" spans="2:8" x14ac:dyDescent="0.25">
      <c r="C6" s="1" t="s">
        <v>8</v>
      </c>
      <c r="D6" s="17">
        <f>RATE(D3,,-D2,D4)</f>
        <v>6.2990379289542944E-2</v>
      </c>
      <c r="F6" s="6">
        <v>4</v>
      </c>
      <c r="G6" s="8">
        <f t="shared" si="1"/>
        <v>12011.24</v>
      </c>
      <c r="H6" s="8">
        <f t="shared" si="0"/>
        <v>756.59</v>
      </c>
    </row>
    <row r="7" spans="2:8" x14ac:dyDescent="0.25">
      <c r="F7" s="6">
        <v>5</v>
      </c>
      <c r="G7" s="8">
        <f t="shared" si="1"/>
        <v>12767.83</v>
      </c>
      <c r="H7" s="8">
        <f t="shared" si="0"/>
        <v>804.25</v>
      </c>
    </row>
    <row r="8" spans="2:8" x14ac:dyDescent="0.25">
      <c r="F8" s="6">
        <v>6</v>
      </c>
      <c r="G8" s="8">
        <f t="shared" si="1"/>
        <v>13572.08</v>
      </c>
      <c r="H8" s="8">
        <f t="shared" si="0"/>
        <v>854.91</v>
      </c>
    </row>
    <row r="9" spans="2:8" x14ac:dyDescent="0.25">
      <c r="F9" s="6">
        <v>7</v>
      </c>
      <c r="G9" s="8">
        <f t="shared" si="1"/>
        <v>14426.99</v>
      </c>
      <c r="H9" s="8">
        <f t="shared" si="0"/>
        <v>908.76</v>
      </c>
    </row>
    <row r="10" spans="2:8" x14ac:dyDescent="0.25">
      <c r="F10" s="6">
        <v>8</v>
      </c>
      <c r="G10" s="8">
        <f t="shared" si="1"/>
        <v>15335.75</v>
      </c>
      <c r="H10" s="8">
        <f t="shared" si="0"/>
        <v>966</v>
      </c>
    </row>
    <row r="11" spans="2:8" x14ac:dyDescent="0.25">
      <c r="F11" s="6">
        <v>9</v>
      </c>
      <c r="G11" s="8">
        <f t="shared" si="1"/>
        <v>16301.75</v>
      </c>
      <c r="H11" s="8">
        <f t="shared" si="0"/>
        <v>1026.8499999999999</v>
      </c>
    </row>
    <row r="12" spans="2:8" x14ac:dyDescent="0.25">
      <c r="F12" s="6">
        <v>10</v>
      </c>
      <c r="G12" s="8">
        <f t="shared" si="1"/>
        <v>17328.599999999999</v>
      </c>
      <c r="H12" s="8">
        <f t="shared" si="0"/>
        <v>1091.54</v>
      </c>
    </row>
    <row r="13" spans="2:8" x14ac:dyDescent="0.25">
      <c r="F13" s="6">
        <v>11</v>
      </c>
      <c r="G13" s="8">
        <f t="shared" si="1"/>
        <v>18420.14</v>
      </c>
      <c r="H13" s="8">
        <f t="shared" si="0"/>
        <v>1160.29</v>
      </c>
    </row>
    <row r="14" spans="2:8" x14ac:dyDescent="0.25">
      <c r="F14" s="6">
        <v>12</v>
      </c>
      <c r="G14" s="8">
        <f t="shared" si="1"/>
        <v>19580.43</v>
      </c>
      <c r="H14" s="8">
        <f t="shared" si="0"/>
        <v>1233.3800000000001</v>
      </c>
    </row>
    <row r="15" spans="2:8" x14ac:dyDescent="0.25">
      <c r="F15" s="6">
        <v>13</v>
      </c>
      <c r="G15" s="8">
        <f t="shared" si="1"/>
        <v>20813.810000000001</v>
      </c>
      <c r="H15" s="8">
        <f t="shared" si="0"/>
        <v>1311.07</v>
      </c>
    </row>
    <row r="16" spans="2:8" x14ac:dyDescent="0.25">
      <c r="F16" s="6">
        <v>14</v>
      </c>
      <c r="G16" s="8">
        <f t="shared" si="1"/>
        <v>22124.880000000001</v>
      </c>
      <c r="H16" s="8">
        <f t="shared" si="0"/>
        <v>1393.65</v>
      </c>
    </row>
    <row r="17" spans="6:8" x14ac:dyDescent="0.25">
      <c r="F17" s="6">
        <v>15</v>
      </c>
      <c r="G17" s="8">
        <f t="shared" si="1"/>
        <v>23518.530000000002</v>
      </c>
      <c r="H17" s="8">
        <f t="shared" si="0"/>
        <v>1481.44</v>
      </c>
    </row>
    <row r="18" spans="6:8" x14ac:dyDescent="0.25">
      <c r="F18" s="6"/>
      <c r="G18" s="27">
        <f t="shared" si="1"/>
        <v>24999.97</v>
      </c>
    </row>
  </sheetData>
  <phoneticPr fontId="0" type="noConversion"/>
  <pageMargins left="0.79" right="0.79" top="0.98" bottom="0.98" header="0.49" footer="0.4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workbookViewId="0"/>
  </sheetViews>
  <sheetFormatPr baseColWidth="10" defaultRowHeight="12.75" x14ac:dyDescent="0.2"/>
  <cols>
    <col min="4" max="4" width="12" bestFit="1" customWidth="1"/>
  </cols>
  <sheetData>
    <row r="2" spans="2:4" ht="15" x14ac:dyDescent="0.25">
      <c r="B2" s="1" t="s">
        <v>23</v>
      </c>
      <c r="C2" s="2" t="s">
        <v>9</v>
      </c>
      <c r="D2" s="23">
        <v>10000</v>
      </c>
    </row>
    <row r="3" spans="2:4" ht="15" x14ac:dyDescent="0.25">
      <c r="B3" s="6" t="s">
        <v>5</v>
      </c>
      <c r="C3" s="7" t="s">
        <v>6</v>
      </c>
      <c r="D3" s="24">
        <v>15</v>
      </c>
    </row>
    <row r="4" spans="2:4" ht="15" x14ac:dyDescent="0.25">
      <c r="B4" s="6" t="s">
        <v>24</v>
      </c>
      <c r="C4" s="7" t="s">
        <v>1</v>
      </c>
      <c r="D4" s="26">
        <v>25000</v>
      </c>
    </row>
    <row r="5" spans="2:4" ht="15" x14ac:dyDescent="0.25">
      <c r="B5" s="3"/>
      <c r="C5" s="3"/>
      <c r="D5" s="3"/>
    </row>
    <row r="6" spans="2:4" ht="15" x14ac:dyDescent="0.25">
      <c r="B6" s="3"/>
      <c r="C6" s="1" t="s">
        <v>30</v>
      </c>
      <c r="D6" s="17">
        <f>_xlfn.RRI(D3,D2,D4)</f>
        <v>6.2990379289539433E-2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showGridLines="0" workbookViewId="0"/>
  </sheetViews>
  <sheetFormatPr baseColWidth="10" defaultRowHeight="15" x14ac:dyDescent="0.25"/>
  <cols>
    <col min="1" max="1" width="2.7109375" style="3" customWidth="1"/>
    <col min="2" max="3" width="11.42578125" style="3"/>
    <col min="4" max="4" width="11.85546875" style="3" customWidth="1"/>
    <col min="5" max="6" width="11.42578125" style="3"/>
    <col min="7" max="7" width="14.28515625" style="3" customWidth="1"/>
    <col min="8" max="16384" width="11.42578125" style="3"/>
  </cols>
  <sheetData>
    <row r="2" spans="2:8" x14ac:dyDescent="0.25">
      <c r="B2" s="1" t="s">
        <v>25</v>
      </c>
      <c r="C2" s="2" t="s">
        <v>9</v>
      </c>
      <c r="D2" s="23">
        <v>10000</v>
      </c>
      <c r="F2" s="4" t="s">
        <v>2</v>
      </c>
      <c r="G2" s="5" t="s">
        <v>3</v>
      </c>
      <c r="H2" s="5" t="s">
        <v>4</v>
      </c>
    </row>
    <row r="3" spans="2:8" x14ac:dyDescent="0.25">
      <c r="B3" s="6" t="s">
        <v>5</v>
      </c>
      <c r="C3" s="7" t="s">
        <v>6</v>
      </c>
      <c r="D3" s="24">
        <v>15</v>
      </c>
      <c r="F3" s="6">
        <v>1</v>
      </c>
      <c r="G3" s="26">
        <f>D2</f>
        <v>10000</v>
      </c>
      <c r="H3" s="8">
        <f t="shared" ref="H3:H17" si="0">ROUND(G3*$D$4,2)</f>
        <v>450</v>
      </c>
    </row>
    <row r="4" spans="2:8" x14ac:dyDescent="0.25">
      <c r="B4" s="6" t="s">
        <v>7</v>
      </c>
      <c r="C4" s="7" t="s">
        <v>8</v>
      </c>
      <c r="D4" s="25">
        <v>4.4999999999999998E-2</v>
      </c>
      <c r="F4" s="6">
        <v>2</v>
      </c>
      <c r="G4" s="8">
        <f t="shared" ref="G4:G18" si="1">G3+H3</f>
        <v>10450</v>
      </c>
      <c r="H4" s="8">
        <f t="shared" si="0"/>
        <v>470.25</v>
      </c>
    </row>
    <row r="5" spans="2:8" x14ac:dyDescent="0.25">
      <c r="F5" s="6">
        <v>3</v>
      </c>
      <c r="G5" s="8">
        <f t="shared" si="1"/>
        <v>10920.25</v>
      </c>
      <c r="H5" s="8">
        <f t="shared" si="0"/>
        <v>491.41</v>
      </c>
    </row>
    <row r="6" spans="2:8" x14ac:dyDescent="0.25">
      <c r="C6" s="1" t="s">
        <v>1</v>
      </c>
      <c r="D6" s="9">
        <f>FV(D4,D3,,-D2)</f>
        <v>19352.824430911518</v>
      </c>
      <c r="F6" s="6">
        <v>4</v>
      </c>
      <c r="G6" s="8">
        <f t="shared" si="1"/>
        <v>11411.66</v>
      </c>
      <c r="H6" s="8">
        <f t="shared" si="0"/>
        <v>513.52</v>
      </c>
    </row>
    <row r="7" spans="2:8" x14ac:dyDescent="0.25">
      <c r="F7" s="6">
        <v>5</v>
      </c>
      <c r="G7" s="8">
        <f t="shared" si="1"/>
        <v>11925.18</v>
      </c>
      <c r="H7" s="8">
        <f t="shared" si="0"/>
        <v>536.63</v>
      </c>
    </row>
    <row r="8" spans="2:8" x14ac:dyDescent="0.25">
      <c r="F8" s="6">
        <v>6</v>
      </c>
      <c r="G8" s="8">
        <f t="shared" si="1"/>
        <v>12461.81</v>
      </c>
      <c r="H8" s="8">
        <f t="shared" si="0"/>
        <v>560.78</v>
      </c>
    </row>
    <row r="9" spans="2:8" x14ac:dyDescent="0.25">
      <c r="F9" s="6">
        <v>7</v>
      </c>
      <c r="G9" s="8">
        <f t="shared" si="1"/>
        <v>13022.59</v>
      </c>
      <c r="H9" s="8">
        <f t="shared" si="0"/>
        <v>586.02</v>
      </c>
    </row>
    <row r="10" spans="2:8" x14ac:dyDescent="0.25">
      <c r="F10" s="6">
        <v>8</v>
      </c>
      <c r="G10" s="8">
        <f t="shared" si="1"/>
        <v>13608.61</v>
      </c>
      <c r="H10" s="8">
        <f t="shared" si="0"/>
        <v>612.39</v>
      </c>
    </row>
    <row r="11" spans="2:8" x14ac:dyDescent="0.25">
      <c r="F11" s="6">
        <v>9</v>
      </c>
      <c r="G11" s="8">
        <f t="shared" si="1"/>
        <v>14221</v>
      </c>
      <c r="H11" s="8">
        <f t="shared" si="0"/>
        <v>639.95000000000005</v>
      </c>
    </row>
    <row r="12" spans="2:8" x14ac:dyDescent="0.25">
      <c r="F12" s="6">
        <v>10</v>
      </c>
      <c r="G12" s="8">
        <f t="shared" si="1"/>
        <v>14860.95</v>
      </c>
      <c r="H12" s="8">
        <f t="shared" si="0"/>
        <v>668.74</v>
      </c>
    </row>
    <row r="13" spans="2:8" x14ac:dyDescent="0.25">
      <c r="F13" s="6">
        <v>11</v>
      </c>
      <c r="G13" s="8">
        <f t="shared" si="1"/>
        <v>15529.69</v>
      </c>
      <c r="H13" s="8">
        <f t="shared" si="0"/>
        <v>698.84</v>
      </c>
    </row>
    <row r="14" spans="2:8" x14ac:dyDescent="0.25">
      <c r="F14" s="6">
        <v>12</v>
      </c>
      <c r="G14" s="8">
        <f t="shared" si="1"/>
        <v>16228.53</v>
      </c>
      <c r="H14" s="8">
        <f t="shared" si="0"/>
        <v>730.28</v>
      </c>
    </row>
    <row r="15" spans="2:8" x14ac:dyDescent="0.25">
      <c r="F15" s="6">
        <v>13</v>
      </c>
      <c r="G15" s="8">
        <f t="shared" si="1"/>
        <v>16958.810000000001</v>
      </c>
      <c r="H15" s="8">
        <f t="shared" si="0"/>
        <v>763.15</v>
      </c>
    </row>
    <row r="16" spans="2:8" x14ac:dyDescent="0.25">
      <c r="F16" s="6">
        <v>14</v>
      </c>
      <c r="G16" s="8">
        <f t="shared" si="1"/>
        <v>17721.960000000003</v>
      </c>
      <c r="H16" s="8">
        <f t="shared" si="0"/>
        <v>797.49</v>
      </c>
    </row>
    <row r="17" spans="6:8" x14ac:dyDescent="0.25">
      <c r="F17" s="6">
        <v>15</v>
      </c>
      <c r="G17" s="8">
        <f t="shared" si="1"/>
        <v>18519.450000000004</v>
      </c>
      <c r="H17" s="8">
        <f t="shared" si="0"/>
        <v>833.38</v>
      </c>
    </row>
    <row r="18" spans="6:8" x14ac:dyDescent="0.25">
      <c r="F18" s="6"/>
      <c r="G18" s="27">
        <f t="shared" si="1"/>
        <v>19352.830000000005</v>
      </c>
    </row>
  </sheetData>
  <phoneticPr fontId="0" type="noConversion"/>
  <pageMargins left="0.79" right="0.79" top="0.98" bottom="0.98" header="0.49" footer="0.4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2:F13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8.28515625" style="3" customWidth="1"/>
    <col min="3" max="5" width="11.42578125" style="3"/>
    <col min="6" max="6" width="12.5703125" style="3" bestFit="1" customWidth="1"/>
    <col min="7" max="16384" width="11.42578125" style="3"/>
  </cols>
  <sheetData>
    <row r="2" spans="2:6" x14ac:dyDescent="0.25">
      <c r="B2" s="14" t="s">
        <v>11</v>
      </c>
      <c r="C2" s="14"/>
      <c r="D2" s="14"/>
    </row>
    <row r="4" spans="2:6" x14ac:dyDescent="0.25">
      <c r="B4" s="1" t="s">
        <v>26</v>
      </c>
      <c r="C4" s="2"/>
      <c r="D4" s="23">
        <v>100</v>
      </c>
    </row>
    <row r="6" spans="2:6" x14ac:dyDescent="0.25">
      <c r="B6" s="4" t="s">
        <v>5</v>
      </c>
      <c r="C6" s="5" t="s">
        <v>27</v>
      </c>
      <c r="D6" s="5" t="s">
        <v>28</v>
      </c>
      <c r="E6" s="5" t="s">
        <v>8</v>
      </c>
      <c r="F6" s="1" t="s">
        <v>31</v>
      </c>
    </row>
    <row r="7" spans="2:6" x14ac:dyDescent="0.25">
      <c r="B7" s="15">
        <v>1</v>
      </c>
      <c r="C7" s="28">
        <v>1.7500000000000002E-2</v>
      </c>
      <c r="D7" s="29">
        <f>FVSCHEDULE($D$4,$C$7:C7)</f>
        <v>101.75</v>
      </c>
      <c r="E7" s="16">
        <f t="shared" ref="E7:E9" si="0">RATE(B7,,-$D$4,D7)</f>
        <v>1.7500000000000002E-2</v>
      </c>
      <c r="F7" s="16">
        <f>_xlfn.RRI(B7,$D$4,D7)</f>
        <v>1.7500000000000071E-2</v>
      </c>
    </row>
    <row r="8" spans="2:6" x14ac:dyDescent="0.25">
      <c r="B8" s="15">
        <v>2</v>
      </c>
      <c r="C8" s="28">
        <v>2.2499999999999999E-2</v>
      </c>
      <c r="D8" s="8">
        <f>FVSCHEDULE($D$4,$C$7:C8)</f>
        <v>104.03937499999999</v>
      </c>
      <c r="E8" s="16">
        <f t="shared" si="0"/>
        <v>1.9996936269908647E-2</v>
      </c>
      <c r="F8" s="16">
        <f t="shared" ref="F8:F9" si="1">_xlfn.RRI(B8,$D$4,D8)</f>
        <v>1.9996936269908616E-2</v>
      </c>
    </row>
    <row r="9" spans="2:6" x14ac:dyDescent="0.25">
      <c r="B9" s="15">
        <v>3</v>
      </c>
      <c r="C9" s="28">
        <v>3.7999999999999999E-2</v>
      </c>
      <c r="D9" s="8">
        <f>FVSCHEDULE($D$4,$C$7:C9)</f>
        <v>107.99287124999999</v>
      </c>
      <c r="E9" s="30">
        <f t="shared" si="0"/>
        <v>2.5962993451856591E-2</v>
      </c>
      <c r="F9" s="16">
        <f t="shared" si="1"/>
        <v>2.5962993451855709E-2</v>
      </c>
    </row>
    <row r="13" spans="2:6" x14ac:dyDescent="0.25">
      <c r="B13" s="31"/>
      <c r="C13" s="31"/>
    </row>
  </sheetData>
  <mergeCells count="1">
    <mergeCell ref="B13:C13"/>
  </mergeCells>
  <phoneticPr fontId="0" type="noConversion"/>
  <pageMargins left="0.79" right="0.79" top="0.98" bottom="0.98" header="0.49" footer="0.49"/>
  <headerFooter alignWithMargins="0"/>
  <ignoredErrors>
    <ignoredError sqref="D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12.7109375" style="3" customWidth="1"/>
    <col min="3" max="3" width="11.42578125" style="3"/>
    <col min="4" max="4" width="11.85546875" style="3" customWidth="1"/>
    <col min="5" max="6" width="11.42578125" style="3"/>
    <col min="7" max="7" width="15.140625" style="3" customWidth="1"/>
    <col min="8" max="8" width="11.42578125" style="3"/>
    <col min="9" max="9" width="11.85546875" style="3" customWidth="1"/>
    <col min="10" max="16384" width="11.42578125" style="3"/>
  </cols>
  <sheetData>
    <row r="2" spans="2:9" x14ac:dyDescent="0.25">
      <c r="B2" s="1" t="s">
        <v>23</v>
      </c>
      <c r="C2" s="2" t="s">
        <v>9</v>
      </c>
      <c r="D2" s="23">
        <v>10000</v>
      </c>
      <c r="F2" s="4" t="s">
        <v>2</v>
      </c>
      <c r="G2" s="5" t="s">
        <v>3</v>
      </c>
      <c r="H2" s="5" t="s">
        <v>4</v>
      </c>
      <c r="I2" s="5" t="s">
        <v>29</v>
      </c>
    </row>
    <row r="3" spans="2:9" x14ac:dyDescent="0.25">
      <c r="B3" s="6" t="s">
        <v>7</v>
      </c>
      <c r="C3" s="7" t="s">
        <v>8</v>
      </c>
      <c r="D3" s="28">
        <v>4.4999999999999998E-2</v>
      </c>
      <c r="F3" s="6">
        <v>1</v>
      </c>
      <c r="G3" s="26">
        <f>D2</f>
        <v>10000</v>
      </c>
      <c r="H3" s="8">
        <f t="shared" ref="H3:H23" si="0">ROUND(G3*$D$3,2)</f>
        <v>450</v>
      </c>
      <c r="I3" s="10">
        <f t="shared" ref="I3:I23" si="1">G3+H3</f>
        <v>10450</v>
      </c>
    </row>
    <row r="4" spans="2:9" x14ac:dyDescent="0.25">
      <c r="B4" s="6" t="s">
        <v>24</v>
      </c>
      <c r="C4" s="7" t="s">
        <v>1</v>
      </c>
      <c r="D4" s="26">
        <v>25000</v>
      </c>
      <c r="F4" s="6">
        <v>2</v>
      </c>
      <c r="G4" s="8">
        <f t="shared" ref="G4:G23" si="2">I3</f>
        <v>10450</v>
      </c>
      <c r="H4" s="8">
        <f t="shared" si="0"/>
        <v>470.25</v>
      </c>
      <c r="I4" s="10">
        <f t="shared" si="1"/>
        <v>10920.25</v>
      </c>
    </row>
    <row r="5" spans="2:9" x14ac:dyDescent="0.25">
      <c r="F5" s="6">
        <v>3</v>
      </c>
      <c r="G5" s="8">
        <f t="shared" si="2"/>
        <v>10920.25</v>
      </c>
      <c r="H5" s="8">
        <f t="shared" si="0"/>
        <v>491.41</v>
      </c>
      <c r="I5" s="10">
        <f t="shared" si="1"/>
        <v>11411.66</v>
      </c>
    </row>
    <row r="6" spans="2:9" x14ac:dyDescent="0.25">
      <c r="C6" s="1" t="s">
        <v>6</v>
      </c>
      <c r="D6" s="11">
        <f>NPER(D3,,-D2,D4)</f>
        <v>20.816800716321666</v>
      </c>
      <c r="F6" s="6">
        <v>4</v>
      </c>
      <c r="G6" s="8">
        <f t="shared" si="2"/>
        <v>11411.66</v>
      </c>
      <c r="H6" s="8">
        <f t="shared" si="0"/>
        <v>513.52</v>
      </c>
      <c r="I6" s="10">
        <f t="shared" si="1"/>
        <v>11925.18</v>
      </c>
    </row>
    <row r="7" spans="2:9" x14ac:dyDescent="0.25">
      <c r="F7" s="6">
        <v>5</v>
      </c>
      <c r="G7" s="8">
        <f t="shared" si="2"/>
        <v>11925.18</v>
      </c>
      <c r="H7" s="8">
        <f t="shared" si="0"/>
        <v>536.63</v>
      </c>
      <c r="I7" s="10">
        <f t="shared" si="1"/>
        <v>12461.81</v>
      </c>
    </row>
    <row r="8" spans="2:9" x14ac:dyDescent="0.25">
      <c r="C8" s="1" t="s">
        <v>5</v>
      </c>
      <c r="D8" s="12">
        <f>ROUNDDOWN(D6,0)</f>
        <v>20</v>
      </c>
      <c r="F8" s="6">
        <v>6</v>
      </c>
      <c r="G8" s="8">
        <f t="shared" si="2"/>
        <v>12461.81</v>
      </c>
      <c r="H8" s="8">
        <f t="shared" si="0"/>
        <v>560.78</v>
      </c>
      <c r="I8" s="10">
        <f t="shared" si="1"/>
        <v>13022.59</v>
      </c>
    </row>
    <row r="9" spans="2:9" x14ac:dyDescent="0.25">
      <c r="C9" s="6" t="s">
        <v>1</v>
      </c>
      <c r="D9" s="13">
        <f>FV(D3,D8,,-D2)</f>
        <v>24117.140248374031</v>
      </c>
      <c r="F9" s="6">
        <v>7</v>
      </c>
      <c r="G9" s="8">
        <f t="shared" si="2"/>
        <v>13022.59</v>
      </c>
      <c r="H9" s="8">
        <f t="shared" si="0"/>
        <v>586.02</v>
      </c>
      <c r="I9" s="10">
        <f t="shared" si="1"/>
        <v>13608.61</v>
      </c>
    </row>
    <row r="10" spans="2:9" x14ac:dyDescent="0.25">
      <c r="F10" s="6">
        <v>8</v>
      </c>
      <c r="G10" s="8">
        <f t="shared" si="2"/>
        <v>13608.61</v>
      </c>
      <c r="H10" s="8">
        <f t="shared" si="0"/>
        <v>612.39</v>
      </c>
      <c r="I10" s="10">
        <f t="shared" si="1"/>
        <v>14221</v>
      </c>
    </row>
    <row r="11" spans="2:9" x14ac:dyDescent="0.25">
      <c r="C11" s="1" t="s">
        <v>5</v>
      </c>
      <c r="D11" s="12">
        <f>ROUNDUP(D6,0)</f>
        <v>21</v>
      </c>
      <c r="F11" s="6">
        <v>9</v>
      </c>
      <c r="G11" s="8">
        <f t="shared" si="2"/>
        <v>14221</v>
      </c>
      <c r="H11" s="8">
        <f t="shared" si="0"/>
        <v>639.95000000000005</v>
      </c>
      <c r="I11" s="10">
        <f t="shared" si="1"/>
        <v>14860.95</v>
      </c>
    </row>
    <row r="12" spans="2:9" x14ac:dyDescent="0.25">
      <c r="C12" s="6" t="s">
        <v>1</v>
      </c>
      <c r="D12" s="13">
        <f>FV(D3,D11,,-D2)</f>
        <v>25202.411559550867</v>
      </c>
      <c r="F12" s="6">
        <v>10</v>
      </c>
      <c r="G12" s="8">
        <f t="shared" si="2"/>
        <v>14860.95</v>
      </c>
      <c r="H12" s="8">
        <f t="shared" si="0"/>
        <v>668.74</v>
      </c>
      <c r="I12" s="10">
        <f t="shared" si="1"/>
        <v>15529.69</v>
      </c>
    </row>
    <row r="13" spans="2:9" x14ac:dyDescent="0.25">
      <c r="F13" s="6">
        <v>11</v>
      </c>
      <c r="G13" s="8">
        <f t="shared" si="2"/>
        <v>15529.69</v>
      </c>
      <c r="H13" s="8">
        <f t="shared" si="0"/>
        <v>698.84</v>
      </c>
      <c r="I13" s="10">
        <f t="shared" si="1"/>
        <v>16228.53</v>
      </c>
    </row>
    <row r="14" spans="2:9" x14ac:dyDescent="0.25">
      <c r="F14" s="6">
        <v>12</v>
      </c>
      <c r="G14" s="8">
        <f t="shared" si="2"/>
        <v>16228.53</v>
      </c>
      <c r="H14" s="8">
        <f t="shared" si="0"/>
        <v>730.28</v>
      </c>
      <c r="I14" s="10">
        <f t="shared" si="1"/>
        <v>16958.810000000001</v>
      </c>
    </row>
    <row r="15" spans="2:9" x14ac:dyDescent="0.25">
      <c r="F15" s="6">
        <v>13</v>
      </c>
      <c r="G15" s="8">
        <f t="shared" si="2"/>
        <v>16958.810000000001</v>
      </c>
      <c r="H15" s="8">
        <f t="shared" si="0"/>
        <v>763.15</v>
      </c>
      <c r="I15" s="10">
        <f t="shared" si="1"/>
        <v>17721.960000000003</v>
      </c>
    </row>
    <row r="16" spans="2:9" x14ac:dyDescent="0.25">
      <c r="F16" s="6">
        <v>14</v>
      </c>
      <c r="G16" s="8">
        <f t="shared" si="2"/>
        <v>17721.960000000003</v>
      </c>
      <c r="H16" s="8">
        <f t="shared" si="0"/>
        <v>797.49</v>
      </c>
      <c r="I16" s="10">
        <f t="shared" si="1"/>
        <v>18519.450000000004</v>
      </c>
    </row>
    <row r="17" spans="6:9" x14ac:dyDescent="0.25">
      <c r="F17" s="6">
        <v>15</v>
      </c>
      <c r="G17" s="8">
        <f t="shared" si="2"/>
        <v>18519.450000000004</v>
      </c>
      <c r="H17" s="8">
        <f t="shared" si="0"/>
        <v>833.38</v>
      </c>
      <c r="I17" s="10">
        <f t="shared" si="1"/>
        <v>19352.830000000005</v>
      </c>
    </row>
    <row r="18" spans="6:9" x14ac:dyDescent="0.25">
      <c r="F18" s="6">
        <v>16</v>
      </c>
      <c r="G18" s="8">
        <f t="shared" si="2"/>
        <v>19352.830000000005</v>
      </c>
      <c r="H18" s="8">
        <f t="shared" si="0"/>
        <v>870.88</v>
      </c>
      <c r="I18" s="10">
        <f t="shared" si="1"/>
        <v>20223.710000000006</v>
      </c>
    </row>
    <row r="19" spans="6:9" x14ac:dyDescent="0.25">
      <c r="F19" s="6">
        <v>17</v>
      </c>
      <c r="G19" s="8">
        <f t="shared" si="2"/>
        <v>20223.710000000006</v>
      </c>
      <c r="H19" s="8">
        <f t="shared" si="0"/>
        <v>910.07</v>
      </c>
      <c r="I19" s="10">
        <f t="shared" si="1"/>
        <v>21133.780000000006</v>
      </c>
    </row>
    <row r="20" spans="6:9" x14ac:dyDescent="0.25">
      <c r="F20" s="6">
        <v>18</v>
      </c>
      <c r="G20" s="8">
        <f t="shared" si="2"/>
        <v>21133.780000000006</v>
      </c>
      <c r="H20" s="8">
        <f t="shared" si="0"/>
        <v>951.02</v>
      </c>
      <c r="I20" s="10">
        <f t="shared" si="1"/>
        <v>22084.800000000007</v>
      </c>
    </row>
    <row r="21" spans="6:9" x14ac:dyDescent="0.25">
      <c r="F21" s="6">
        <v>19</v>
      </c>
      <c r="G21" s="8">
        <f t="shared" si="2"/>
        <v>22084.800000000007</v>
      </c>
      <c r="H21" s="8">
        <f t="shared" si="0"/>
        <v>993.82</v>
      </c>
      <c r="I21" s="10">
        <f t="shared" si="1"/>
        <v>23078.620000000006</v>
      </c>
    </row>
    <row r="22" spans="6:9" x14ac:dyDescent="0.25">
      <c r="F22" s="6">
        <v>20</v>
      </c>
      <c r="G22" s="8">
        <f t="shared" si="2"/>
        <v>23078.620000000006</v>
      </c>
      <c r="H22" s="8">
        <f t="shared" si="0"/>
        <v>1038.54</v>
      </c>
      <c r="I22" s="10">
        <f t="shared" si="1"/>
        <v>24117.160000000007</v>
      </c>
    </row>
    <row r="23" spans="6:9" x14ac:dyDescent="0.25">
      <c r="F23" s="6">
        <v>21</v>
      </c>
      <c r="G23" s="8">
        <f t="shared" si="2"/>
        <v>24117.160000000007</v>
      </c>
      <c r="H23" s="8">
        <f t="shared" si="0"/>
        <v>1085.27</v>
      </c>
      <c r="I23" s="10">
        <f t="shared" si="1"/>
        <v>25202.430000000008</v>
      </c>
    </row>
  </sheetData>
  <phoneticPr fontId="0" type="noConversion"/>
  <pageMargins left="0.79" right="0.79" top="0.98" bottom="0.98" header="0.49" footer="0.4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BW</vt:lpstr>
      <vt:lpstr>EFFEKTIV</vt:lpstr>
      <vt:lpstr>PDURATION</vt:lpstr>
      <vt:lpstr>ZINS</vt:lpstr>
      <vt:lpstr>ZSATZINVEST</vt:lpstr>
      <vt:lpstr>ZW</vt:lpstr>
      <vt:lpstr>ZW2</vt:lpstr>
      <vt:lpstr>ZZR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Zinseszinsrechnung</dc:title>
  <dc:subject>Excel Maxibuch</dc:subject>
  <dc:creator>Dr. Eckehard Pfeifer</dc:creator>
  <cp:lastModifiedBy>Dr. Eckehard Pfeifer</cp:lastModifiedBy>
  <dcterms:created xsi:type="dcterms:W3CDTF">2010-08-13T12:00:00Z</dcterms:created>
  <dcterms:modified xsi:type="dcterms:W3CDTF">2013-01-30T16:23:27Z</dcterms:modified>
</cp:coreProperties>
</file>